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V:\_Partage_\Infrastructures Municipales\Feu de Circulation\_MODÈLES\GUIDES_EXIGENGES_CALCULS\Calculs temps dégagement\"/>
    </mc:Choice>
  </mc:AlternateContent>
  <xr:revisionPtr revIDLastSave="0" documentId="13_ncr:1_{22709467-67EB-4BDC-B0E9-A01CDDA6EE49}" xr6:coauthVersionLast="47" xr6:coauthVersionMax="47" xr10:uidLastSave="{00000000-0000-0000-0000-000000000000}"/>
  <bookViews>
    <workbookView xWindow="-28920" yWindow="-1290" windowWidth="29040" windowHeight="15840" xr2:uid="{00000000-000D-0000-FFFF-FFFF00000000}"/>
  </bookViews>
  <sheets>
    <sheet name="Lisez-moi" sheetId="3" r:id="rId1"/>
    <sheet name="TempsVéhiculaires" sheetId="2" r:id="rId2"/>
    <sheet name="TempsPiétons" sheetId="4" r:id="rId3"/>
  </sheets>
  <definedNames>
    <definedName name="_xlnm.Print_Titles" localSheetId="2">TempsPiétons!$5:$7</definedName>
    <definedName name="_xlnm.Print_Titles" localSheetId="1">TempsVéhiculaires!$1:$8</definedName>
    <definedName name="_xlnm.Print_Area" localSheetId="2">TempsPiétons!$A$1:$M$124</definedName>
    <definedName name="_xlnm.Print_Area" localSheetId="1">TempsVéhiculaires!$A$1:$Q$140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3" i="2" l="1"/>
  <c r="P63" i="2"/>
  <c r="O63" i="2"/>
  <c r="N63" i="2"/>
  <c r="Q57" i="2"/>
  <c r="Q55" i="2"/>
  <c r="P57" i="2"/>
  <c r="P55" i="2"/>
  <c r="O57" i="2"/>
  <c r="O55" i="2"/>
  <c r="N57" i="2"/>
  <c r="N55" i="2"/>
  <c r="Q60" i="2"/>
  <c r="P60" i="2"/>
  <c r="O60" i="2"/>
  <c r="N60" i="2"/>
  <c r="A5" i="4" l="1"/>
  <c r="D6" i="4"/>
  <c r="J46" i="4" l="1"/>
  <c r="K113" i="2"/>
  <c r="L113" i="2"/>
  <c r="M113" i="2"/>
  <c r="N113" i="2"/>
  <c r="O113" i="2"/>
  <c r="P113" i="2"/>
  <c r="Q113" i="2"/>
  <c r="J113" i="2"/>
  <c r="K130" i="2" l="1"/>
  <c r="L130" i="2"/>
  <c r="M130" i="2"/>
  <c r="N130" i="2"/>
  <c r="O130" i="2"/>
  <c r="P130" i="2"/>
  <c r="Q130" i="2"/>
  <c r="J130" i="2"/>
  <c r="K87" i="2"/>
  <c r="K92" i="2" s="1"/>
  <c r="L87" i="2"/>
  <c r="L92" i="2" s="1"/>
  <c r="M87" i="2"/>
  <c r="M92" i="2" s="1"/>
  <c r="N87" i="2"/>
  <c r="N98" i="2" s="1"/>
  <c r="N119" i="2" s="1"/>
  <c r="O87" i="2"/>
  <c r="O92" i="2" s="1"/>
  <c r="P87" i="2"/>
  <c r="P92" i="2" s="1"/>
  <c r="Q87" i="2"/>
  <c r="Q92" i="2" s="1"/>
  <c r="J87" i="2"/>
  <c r="J98" i="2" s="1"/>
  <c r="J119" i="2" s="1"/>
  <c r="J139" i="2"/>
  <c r="K139" i="2"/>
  <c r="L139" i="2"/>
  <c r="M139" i="2"/>
  <c r="N139" i="2"/>
  <c r="O139" i="2"/>
  <c r="P139" i="2"/>
  <c r="Q139" i="2"/>
  <c r="N92" i="2" l="1"/>
  <c r="Q98" i="2"/>
  <c r="Q119" i="2" s="1"/>
  <c r="M98" i="2"/>
  <c r="M119" i="2" s="1"/>
  <c r="P98" i="2"/>
  <c r="P119" i="2" s="1"/>
  <c r="L98" i="2"/>
  <c r="L119" i="2" s="1"/>
  <c r="J92" i="2"/>
  <c r="O98" i="2"/>
  <c r="O119" i="2" s="1"/>
  <c r="K98" i="2"/>
  <c r="K119" i="2" s="1"/>
  <c r="J54" i="4"/>
  <c r="L119" i="4"/>
  <c r="K119" i="4"/>
  <c r="J119" i="4"/>
  <c r="M102" i="4"/>
  <c r="L102" i="4"/>
  <c r="K102" i="4"/>
  <c r="J102" i="4"/>
  <c r="M46" i="4"/>
  <c r="M54" i="4" s="1"/>
  <c r="L46" i="4"/>
  <c r="L54" i="4" s="1"/>
  <c r="K46" i="4"/>
  <c r="K54" i="4" s="1"/>
  <c r="L106" i="4" l="1"/>
  <c r="K106" i="4"/>
  <c r="J106" i="4"/>
  <c r="M119" i="4"/>
  <c r="M106" i="4"/>
  <c r="P97" i="2"/>
  <c r="P99" i="2" s="1"/>
  <c r="M63" i="2"/>
  <c r="M97" i="2" s="1"/>
  <c r="L63" i="2"/>
  <c r="L97" i="2" s="1"/>
  <c r="K63" i="2"/>
  <c r="J63" i="2"/>
  <c r="J97" i="2" s="1"/>
  <c r="K97" i="2" l="1"/>
  <c r="Q75" i="2"/>
  <c r="Q80" i="2" s="1"/>
  <c r="Q97" i="2"/>
  <c r="Q99" i="2" s="1"/>
  <c r="O75" i="2"/>
  <c r="O80" i="2" s="1"/>
  <c r="O97" i="2"/>
  <c r="O99" i="2" s="1"/>
  <c r="N75" i="2"/>
  <c r="N80" i="2" s="1"/>
  <c r="N97" i="2"/>
  <c r="N99" i="2" s="1"/>
  <c r="P75" i="2"/>
  <c r="P80" i="2" s="1"/>
  <c r="Q25" i="2"/>
  <c r="Q20" i="2" s="1"/>
  <c r="Q39" i="2" s="1"/>
  <c r="P25" i="2"/>
  <c r="O25" i="2"/>
  <c r="O20" i="2" s="1"/>
  <c r="O39" i="2" s="1"/>
  <c r="O79" i="2" s="1"/>
  <c r="N25" i="2"/>
  <c r="N20" i="2" s="1"/>
  <c r="N39" i="2" s="1"/>
  <c r="M24" i="2"/>
  <c r="M20" i="2" s="1"/>
  <c r="L24" i="2"/>
  <c r="K24" i="2"/>
  <c r="J24" i="2"/>
  <c r="O84" i="2" l="1"/>
  <c r="M39" i="2"/>
  <c r="M79" i="2" s="1"/>
  <c r="M71" i="2"/>
  <c r="L20" i="2"/>
  <c r="P20" i="2"/>
  <c r="P39" i="2" s="1"/>
  <c r="P79" i="2" s="1"/>
  <c r="P84" i="2" s="1"/>
  <c r="K20" i="2"/>
  <c r="N79" i="2"/>
  <c r="N84" i="2" s="1"/>
  <c r="J20" i="2"/>
  <c r="Q81" i="2"/>
  <c r="Q79" i="2"/>
  <c r="Q84" i="2" s="1"/>
  <c r="O81" i="2"/>
  <c r="N81" i="2"/>
  <c r="Q88" i="2" l="1"/>
  <c r="Q93" i="2" s="1"/>
  <c r="Q85" i="2"/>
  <c r="P88" i="2"/>
  <c r="P93" i="2" s="1"/>
  <c r="P85" i="2"/>
  <c r="O88" i="2"/>
  <c r="O93" i="2" s="1"/>
  <c r="O85" i="2"/>
  <c r="N88" i="2"/>
  <c r="N93" i="2" s="1"/>
  <c r="N85" i="2"/>
  <c r="M75" i="2"/>
  <c r="M80" i="2" s="1"/>
  <c r="M84" i="2" s="1"/>
  <c r="M99" i="2"/>
  <c r="P81" i="2"/>
  <c r="L71" i="2"/>
  <c r="L39" i="2"/>
  <c r="K39" i="2"/>
  <c r="K71" i="2"/>
  <c r="J71" i="2"/>
  <c r="J99" i="2" s="1"/>
  <c r="J39" i="2"/>
  <c r="J79" i="2" s="1"/>
  <c r="P89" i="2" l="1"/>
  <c r="Q89" i="2"/>
  <c r="M88" i="2"/>
  <c r="M93" i="2" s="1"/>
  <c r="M85" i="2"/>
  <c r="O89" i="2"/>
  <c r="N89" i="2"/>
  <c r="M81" i="2"/>
  <c r="K75" i="2"/>
  <c r="K80" i="2" s="1"/>
  <c r="K99" i="2"/>
  <c r="L75" i="2"/>
  <c r="L80" i="2" s="1"/>
  <c r="L99" i="2"/>
  <c r="J75" i="2"/>
  <c r="J80" i="2" s="1"/>
  <c r="J84" i="2" s="1"/>
  <c r="J100" i="2"/>
  <c r="J101" i="2" s="1"/>
  <c r="O100" i="2"/>
  <c r="N100" i="2"/>
  <c r="Q100" i="2"/>
  <c r="P100" i="2"/>
  <c r="L79" i="2"/>
  <c r="K79" i="2"/>
  <c r="M89" i="2" l="1"/>
  <c r="K84" i="2"/>
  <c r="K81" i="2"/>
  <c r="J88" i="2"/>
  <c r="J93" i="2" s="1"/>
  <c r="J85" i="2"/>
  <c r="L81" i="2"/>
  <c r="L84" i="2"/>
  <c r="N101" i="2"/>
  <c r="N120" i="2" s="1"/>
  <c r="N121" i="2" s="1"/>
  <c r="J102" i="2"/>
  <c r="J120" i="2"/>
  <c r="J121" i="2" s="1"/>
  <c r="J81" i="2"/>
  <c r="O101" i="2"/>
  <c r="P101" i="2"/>
  <c r="P120" i="2" s="1"/>
  <c r="P121" i="2" s="1"/>
  <c r="Q101" i="2"/>
  <c r="M100" i="2"/>
  <c r="J89" i="2" l="1"/>
  <c r="L88" i="2"/>
  <c r="L85" i="2"/>
  <c r="K88" i="2"/>
  <c r="K85" i="2"/>
  <c r="P102" i="2"/>
  <c r="N102" i="2"/>
  <c r="O102" i="2"/>
  <c r="O120" i="2"/>
  <c r="O121" i="2" s="1"/>
  <c r="Q102" i="2"/>
  <c r="Q120" i="2"/>
  <c r="Q121" i="2" s="1"/>
  <c r="M101" i="2"/>
  <c r="L100" i="2"/>
  <c r="K100" i="2"/>
  <c r="L93" i="2" l="1"/>
  <c r="L89" i="2"/>
  <c r="K93" i="2"/>
  <c r="K89" i="2"/>
  <c r="M102" i="2"/>
  <c r="M120" i="2"/>
  <c r="M121" i="2" s="1"/>
  <c r="L101" i="2"/>
  <c r="K101" i="2"/>
  <c r="K102" i="2" l="1"/>
  <c r="K120" i="2"/>
  <c r="K121" i="2" s="1"/>
  <c r="L102" i="2"/>
  <c r="L120" i="2"/>
  <c r="L121" i="2" s="1"/>
</calcChain>
</file>

<file path=xl/sharedStrings.xml><?xml version="1.0" encoding="utf-8"?>
<sst xmlns="http://schemas.openxmlformats.org/spreadsheetml/2006/main" count="355" uniqueCount="212">
  <si>
    <t>t</t>
  </si>
  <si>
    <t>temps de perception / réaction du conducteur</t>
  </si>
  <si>
    <t>Variable</t>
  </si>
  <si>
    <t>Description</t>
  </si>
  <si>
    <t>v</t>
  </si>
  <si>
    <t>vitesse d'approche du véhicule</t>
  </si>
  <si>
    <t>---</t>
  </si>
  <si>
    <t>km / h</t>
  </si>
  <si>
    <t>m / s</t>
  </si>
  <si>
    <t>a</t>
  </si>
  <si>
    <t>décélération moyenne du véhicule</t>
  </si>
  <si>
    <r>
      <t>m / s</t>
    </r>
    <r>
      <rPr>
        <vertAlign val="superscript"/>
        <sz val="10"/>
        <rFont val="Arial"/>
        <family val="2"/>
      </rPr>
      <t>2</t>
    </r>
  </si>
  <si>
    <t>g</t>
  </si>
  <si>
    <t>accélération gravitationnelle</t>
  </si>
  <si>
    <t>G</t>
  </si>
  <si>
    <t>montante = positive,   descendente = négative</t>
  </si>
  <si>
    <t>y</t>
  </si>
  <si>
    <t>2a + 2Gg</t>
  </si>
  <si>
    <t>PÉRIODE DE CHANGEMENT (TEMPS DE JAUNE)</t>
  </si>
  <si>
    <t>PÉRIODE DE DÉGAGEMENT (TOUT ROUGE)</t>
  </si>
  <si>
    <t>w</t>
  </si>
  <si>
    <t>L</t>
  </si>
  <si>
    <t>longueur d'un véhicule</t>
  </si>
  <si>
    <t>r</t>
  </si>
  <si>
    <t xml:space="preserve">période de dégagement  = </t>
  </si>
  <si>
    <t>w + L</t>
  </si>
  <si>
    <t>NORD</t>
  </si>
  <si>
    <t>SUD</t>
  </si>
  <si>
    <t>EST</t>
  </si>
  <si>
    <t>OUEST</t>
  </si>
  <si>
    <t>y choisi</t>
  </si>
  <si>
    <t>r choisi</t>
  </si>
  <si>
    <t>y + r  choisis</t>
  </si>
  <si>
    <t>période de changement = t +        v</t>
  </si>
  <si>
    <t>pente de l'approche</t>
  </si>
  <si>
    <t>Selon la méthode MTQ (mars 2003)</t>
  </si>
  <si>
    <t>PÉRIODE D'ENGAGEMENT (MARCHEUR)</t>
  </si>
  <si>
    <t>d</t>
  </si>
  <si>
    <t>c</t>
  </si>
  <si>
    <t>e</t>
  </si>
  <si>
    <t>N</t>
  </si>
  <si>
    <t>q</t>
  </si>
  <si>
    <t>PIEV</t>
  </si>
  <si>
    <t>l</t>
  </si>
  <si>
    <t>piétons / h</t>
  </si>
  <si>
    <t>Approche</t>
  </si>
  <si>
    <t>Dir: SB</t>
  </si>
  <si>
    <t>Dir: NB</t>
  </si>
  <si>
    <t>Dir: WB</t>
  </si>
  <si>
    <t>Dir: EB</t>
  </si>
  <si>
    <t>x</t>
  </si>
  <si>
    <t>VÀG</t>
  </si>
  <si>
    <t>Titre du document :</t>
  </si>
  <si>
    <t>Type de document :</t>
  </si>
  <si>
    <t>Créé par :</t>
  </si>
  <si>
    <t>Marie-Claude Larin, ing.</t>
  </si>
  <si>
    <t>Date de création initiale :</t>
  </si>
  <si>
    <t>Utilité :</t>
  </si>
  <si>
    <t>Liste des améliorations à apporter :</t>
  </si>
  <si>
    <t>1 - à venir</t>
  </si>
  <si>
    <t>2 - à venir</t>
  </si>
  <si>
    <t>3 - à venir</t>
  </si>
  <si>
    <t>Version actuelle :</t>
  </si>
  <si>
    <t>1.0</t>
  </si>
  <si>
    <t>Par :</t>
  </si>
  <si>
    <t>M.-C. Larin, ing.</t>
  </si>
  <si>
    <t>Version antérieure :</t>
  </si>
  <si>
    <t>INTERSECTION :</t>
  </si>
  <si>
    <t>CALCUL DES INTERVALLES DE JAUNE ET DE TOUT-ROUGE VÉHICULAIRES</t>
  </si>
  <si>
    <t>DATE :</t>
  </si>
  <si>
    <t>Selon la méthode ITE (août 1994) et les recommandation du NCHRP report 731</t>
  </si>
  <si>
    <t>seconde</t>
  </si>
  <si>
    <t>ESTIMÉ</t>
  </si>
  <si>
    <t>le 85e percentile estimé (mvt de tout droit) correspond à la vitesse affichée + 11 km/h</t>
  </si>
  <si>
    <t>le 85e percentile estimé (mvt de virage à gauche) correspond à la vitesse affichée - 8 km/h</t>
  </si>
  <si>
    <t>-1</t>
  </si>
  <si>
    <t>Tout droit</t>
  </si>
  <si>
    <t>PRÉPARÉ PAR :</t>
  </si>
  <si>
    <t>VÉRIFIÉ PAR :</t>
  </si>
  <si>
    <t>CIMA+</t>
  </si>
  <si>
    <t>2.0</t>
  </si>
  <si>
    <t>1.1</t>
  </si>
  <si>
    <r>
      <t>2013-10-25</t>
    </r>
    <r>
      <rPr>
        <sz val="10"/>
        <color indexed="12"/>
        <rFont val="Arial"/>
        <family val="2"/>
      </rPr>
      <t xml:space="preserve"> Intégration des calculs pour les virages à gauche.</t>
    </r>
  </si>
  <si>
    <t>Formulaire de calculs</t>
  </si>
  <si>
    <t>Sert à calculer les temps d'intervalles véhiculaires (jaune et tout-rouge) et les temps d'engagement et de dégagement piétons</t>
  </si>
  <si>
    <t>mètre</t>
  </si>
  <si>
    <t>rangée</t>
  </si>
  <si>
    <t>Unité</t>
  </si>
  <si>
    <t>NOTES EXPLICATIVES DES TEMPS CHOISIS :</t>
  </si>
  <si>
    <t>CALCUL DES TEMPS D'ENGAGEMENT ET DE DÉGAGEMENT PIÉTONS</t>
  </si>
  <si>
    <t>largeur de l'intersection, mesurée entre le début de la ligne d'arrêt et</t>
  </si>
  <si>
    <t>v*</t>
  </si>
  <si>
    <t>Pour le tout rouge, la vitesse v (la même que pour le jaune) est utilisée</t>
  </si>
  <si>
    <t>km/h</t>
  </si>
  <si>
    <r>
      <t>pour les mouvements de tout droit</t>
    </r>
    <r>
      <rPr>
        <sz val="10"/>
        <rFont val="Arial"/>
        <family val="2"/>
      </rPr>
      <t>, par contre une vitesse de 32km/h</t>
    </r>
  </si>
  <si>
    <r>
      <t xml:space="preserve">est recommandée </t>
    </r>
    <r>
      <rPr>
        <b/>
        <sz val="10"/>
        <rFont val="Arial"/>
        <family val="2"/>
      </rPr>
      <t>pour les virages à gauche</t>
    </r>
  </si>
  <si>
    <t>l'itinéraire du virage.</t>
  </si>
  <si>
    <t>oui</t>
  </si>
  <si>
    <t>non</t>
  </si>
  <si>
    <t xml:space="preserve">   et la fin de dernière voie conflictuelle (ou début du rayon), dans l'axe</t>
  </si>
  <si>
    <r>
      <t xml:space="preserve">   de l'itinéraire du véhicule </t>
    </r>
    <r>
      <rPr>
        <b/>
        <sz val="10"/>
        <rFont val="Arial"/>
        <family val="2"/>
      </rPr>
      <t>pour le mouvement en tout droit</t>
    </r>
  </si>
  <si>
    <t xml:space="preserve">   elle respecte les deux énoncés suivants :</t>
  </si>
  <si>
    <r>
      <t xml:space="preserve">      - et elle est située à une distance de 12 m ou plus du point préalablement</t>
    </r>
    <r>
      <rPr>
        <b/>
        <sz val="10"/>
        <rFont val="Arial"/>
        <family val="2"/>
      </rPr>
      <t/>
    </r>
  </si>
  <si>
    <r>
      <t>Pour les virages à gauche</t>
    </r>
    <r>
      <rPr>
        <sz val="10"/>
        <rFont val="Arial"/>
        <family val="2"/>
      </rPr>
      <t>, même raisonnement mais en suivant</t>
    </r>
  </si>
  <si>
    <r>
      <t xml:space="preserve">   </t>
    </r>
    <r>
      <rPr>
        <b/>
        <sz val="10"/>
        <rFont val="Arial"/>
        <family val="2"/>
      </rPr>
      <t>Si la traverse piétonne doit être considérée</t>
    </r>
    <r>
      <rPr>
        <sz val="10"/>
        <rFont val="Arial"/>
        <family val="2"/>
      </rPr>
      <t>, indiquer la distance</t>
    </r>
  </si>
  <si>
    <t xml:space="preserve">      supplémentaire, soit la distance entre le point préalablement mesuré (fin de dernière voie</t>
  </si>
  <si>
    <r>
      <t>La</t>
    </r>
    <r>
      <rPr>
        <b/>
        <sz val="10"/>
        <rFont val="Arial"/>
        <family val="2"/>
      </rPr>
      <t xml:space="preserve"> traverse piétonne</t>
    </r>
    <r>
      <rPr>
        <sz val="10"/>
        <rFont val="Arial"/>
        <family val="2"/>
      </rPr>
      <t xml:space="preserve"> ne doit pas être considérée, sauf si</t>
    </r>
  </si>
  <si>
    <t xml:space="preserve">      conflictuelle) et au point le plus rapproché de la traverse piétonne</t>
  </si>
  <si>
    <t>y calculé</t>
  </si>
  <si>
    <t>r calculé</t>
  </si>
  <si>
    <t>CONNU</t>
  </si>
  <si>
    <t>Vitesse affiché</t>
  </si>
  <si>
    <t>AAAA-MM-JJ</t>
  </si>
  <si>
    <r>
      <t xml:space="preserve">le 85e percentile </t>
    </r>
    <r>
      <rPr>
        <b/>
        <sz val="10"/>
        <rFont val="Arial"/>
        <family val="2"/>
      </rPr>
      <t>si</t>
    </r>
    <r>
      <rPr>
        <sz val="10"/>
        <rFont val="Arial"/>
        <family val="2"/>
      </rPr>
      <t xml:space="preserve"> connu</t>
    </r>
  </si>
  <si>
    <t>Largeur utilisé</t>
  </si>
  <si>
    <t>M.-C. Larin, ing. et Phillipe G. Provost, ing. Jr</t>
  </si>
  <si>
    <r>
      <t>2015-01-20</t>
    </r>
    <r>
      <rPr>
        <sz val="10"/>
        <color indexed="12"/>
        <rFont val="Arial"/>
        <family val="2"/>
      </rPr>
      <t xml:space="preserve"> Révision des calculs en fonction de la publication NCHRP report 731 et autres petites améliorations pour ajouter des notes de conception.</t>
    </r>
  </si>
  <si>
    <t>Phase associée</t>
  </si>
  <si>
    <t>2.1</t>
  </si>
  <si>
    <t xml:space="preserve"> Indiquer oui ou non ---» </t>
  </si>
  <si>
    <r>
      <t xml:space="preserve">           mesuré (fin de la dernière voie conflictuelle)</t>
    </r>
    <r>
      <rPr>
        <b/>
        <sz val="10"/>
        <rFont val="Arial"/>
        <family val="2"/>
      </rPr>
      <t/>
    </r>
  </si>
  <si>
    <t xml:space="preserve">      - elle est munie de feux pour piétons</t>
  </si>
  <si>
    <t>y'</t>
  </si>
  <si>
    <t>r'</t>
  </si>
  <si>
    <t>y' + r'</t>
  </si>
  <si>
    <t>y + r  calculé</t>
  </si>
  <si>
    <t>y''</t>
  </si>
  <si>
    <t>r''</t>
  </si>
  <si>
    <t>y'' + r''</t>
  </si>
  <si>
    <t>y'''</t>
  </si>
  <si>
    <t>r'''</t>
  </si>
  <si>
    <t>y''''</t>
  </si>
  <si>
    <t>r''''</t>
  </si>
  <si>
    <t>y'''' + r''''</t>
  </si>
  <si>
    <t>w'</t>
  </si>
  <si>
    <t>Réduction du w en mètre</t>
  </si>
  <si>
    <t>Étape 1</t>
  </si>
  <si>
    <t>Étape 2</t>
  </si>
  <si>
    <r>
      <t xml:space="preserve">2015-03-05 </t>
    </r>
    <r>
      <rPr>
        <sz val="10"/>
        <color indexed="12"/>
        <rFont val="Arial"/>
        <family val="2"/>
      </rPr>
      <t>Ajout des phases associées dans le calcul des temps piétons. Ajout des notes au concepteur pour choisir les temps de jaune et de tout rouge.</t>
    </r>
  </si>
  <si>
    <t xml:space="preserve">M.-C. Larin, ing. </t>
  </si>
  <si>
    <t>3.0</t>
  </si>
  <si>
    <t>ANALYSES ET RECOMMANDATIONS :</t>
  </si>
  <si>
    <t>Niveaux de services</t>
  </si>
  <si>
    <t>AM</t>
  </si>
  <si>
    <t>PM</t>
  </si>
  <si>
    <t>Hors-Pointe</t>
  </si>
  <si>
    <t>y'''''</t>
  </si>
  <si>
    <t>r'''''</t>
  </si>
  <si>
    <t>y''''' + r'''''</t>
  </si>
  <si>
    <r>
      <t xml:space="preserve">AAAA-MM-JJ </t>
    </r>
    <r>
      <rPr>
        <sz val="10"/>
        <color indexed="12"/>
        <rFont val="Arial"/>
        <family val="2"/>
      </rPr>
      <t>Création du document dans le cadre du projet de MAN des feux à Laval.</t>
    </r>
  </si>
  <si>
    <t>PHASAGE</t>
  </si>
  <si>
    <t>Temps de tout rouge transféré dans la jaune (seconde)</t>
  </si>
  <si>
    <t>Traverse NORD</t>
  </si>
  <si>
    <t>Traverse SUD</t>
  </si>
  <si>
    <t>Traverse EST</t>
  </si>
  <si>
    <t>Traverse OUEST</t>
  </si>
  <si>
    <t>Valeur par défaut</t>
  </si>
  <si>
    <t>Date des comptages :</t>
  </si>
  <si>
    <t>Débit moyen de piétons dans le sens du passage pour piétons où l'affluence est la plus grande</t>
  </si>
  <si>
    <t>Comptages disponibles</t>
  </si>
  <si>
    <t xml:space="preserve">Aucun comptages disponibles, débits estimés </t>
  </si>
  <si>
    <t>Plage horaire correspondante à l'heure la plus achalandée utilisée prédédemment (AM, PM, MIDI, HP, etc.)</t>
  </si>
  <si>
    <t>LIBRE</t>
  </si>
  <si>
    <t>COORDONNÉ</t>
  </si>
  <si>
    <t>Durée du cycle des feux</t>
  </si>
  <si>
    <t xml:space="preserve">La durée du cycle doit correspondre au cycle selon la plage horaire correspondante. Lorsque cette plage horaire est gérée en mode libre, la longueur du cycle doit être estimée de façon à représenter le plus fidèlement possible, la durée moyenne réelle observée sur le terrain pour l'heure concernée. </t>
  </si>
  <si>
    <r>
      <t>Nombre de rangées de piétons à chaque cycle au 85</t>
    </r>
    <r>
      <rPr>
        <vertAlign val="superscript"/>
        <sz val="10"/>
        <rFont val="Arial"/>
        <family val="2"/>
      </rPr>
      <t>e</t>
    </r>
    <r>
      <rPr>
        <sz val="10"/>
        <rFont val="Arial"/>
        <family val="2"/>
      </rPr>
      <t xml:space="preserve"> centile</t>
    </r>
  </si>
  <si>
    <t>Heure la plus achalandée associée au débit moyen pour chacune des traverse</t>
  </si>
  <si>
    <t>hh:mm</t>
  </si>
  <si>
    <t>Temps de perception et de réaction alloué aux piétons</t>
  </si>
  <si>
    <t>PÉRIODE DE DÉGAGEMENT (MAIN CLIGNOTANTE)</t>
  </si>
  <si>
    <t>Période de dégagement minimal</t>
  </si>
  <si>
    <t xml:space="preserve">Période d'engagement minimal </t>
  </si>
  <si>
    <t>Longueur du passage</t>
  </si>
  <si>
    <t>Vitesse de marche des piétons (0,9 à 1,3 m/s)</t>
  </si>
  <si>
    <t>Justification de la vitesse choisie :</t>
  </si>
  <si>
    <t>Durée du chevauchement du dégagement dans le jaune + tout rouge</t>
  </si>
  <si>
    <r>
      <rPr>
        <b/>
        <sz val="12"/>
        <rFont val="Cambria"/>
        <family val="1"/>
        <scheme val="major"/>
      </rPr>
      <t>e + d</t>
    </r>
    <r>
      <rPr>
        <sz val="12"/>
        <rFont val="Arial"/>
        <family val="2"/>
      </rPr>
      <t xml:space="preserve">   calculé</t>
    </r>
  </si>
  <si>
    <r>
      <rPr>
        <b/>
        <sz val="12"/>
        <rFont val="Cambria"/>
        <family val="1"/>
        <scheme val="major"/>
      </rPr>
      <t>e</t>
    </r>
    <r>
      <rPr>
        <sz val="12"/>
        <rFont val="Arial"/>
        <family val="2"/>
      </rPr>
      <t xml:space="preserve"> choisi</t>
    </r>
  </si>
  <si>
    <r>
      <rPr>
        <b/>
        <sz val="12"/>
        <rFont val="Cambria"/>
        <family val="1"/>
        <scheme val="major"/>
      </rPr>
      <t>d</t>
    </r>
    <r>
      <rPr>
        <sz val="12"/>
        <rFont val="Arial"/>
        <family val="2"/>
      </rPr>
      <t xml:space="preserve"> choisi</t>
    </r>
  </si>
  <si>
    <r>
      <rPr>
        <b/>
        <sz val="12"/>
        <rFont val="Cambria"/>
        <family val="1"/>
        <scheme val="major"/>
      </rPr>
      <t>e + d</t>
    </r>
    <r>
      <rPr>
        <sz val="12"/>
        <rFont val="Arial"/>
        <family val="2"/>
      </rPr>
      <t xml:space="preserve">  choisis</t>
    </r>
  </si>
  <si>
    <t>Pour choisir une vitesse de marche appropriée, le concepteur doit connaître l'environnement autour de l'intersection. La ville de Laval est connue pour ses boulevards très larges avec une faible quantité de piétons aux intersections. Les cycles des feux sont généralement longs afin de contenir toutes les phases requises pour gérer les multiples voies aux approches d'un carrefour.
Considérant qu'il y a peu de piétons, les traverses sont régulièrement activées sur appel à l'aide de boutons pour piétons. Ceci permet d'optimiser les verts minimums tout en minimisant le nombre de phases allongées par un appel piéton avec un long temps de dégagement piéton.
Il est important de comprendre que les longs temps de piétons peuvent affecter considérablement les conditions de circulation et que chaque paramètre de gestion des feux doit être judicieusement choisi. Ainsi, la vitesse de marche des piétons par défaut à la ville de Laval est de 1,2 m/s, mais elle doit être adaptée à chaque contexte. Elle peut être diminuée pour une traverse majoritairement utilisée par des personnes âgées. 
Pour référence, le Ministère utilise une vitesse par défaut de 1,2 m/s et la ville de Montréal de 1,1 m/s.</t>
  </si>
  <si>
    <t xml:space="preserve">La ville de Laval n’a longtemps chevauché aucun temps piéton dans le jaune + tout rouge. Par contre, en raison de la croissance continuelle des débits et du contexte lavallois en gestion des feux (précédemment détaillé ci haut, voir : "Vitesse de marche des piétons"), la ville a révisé ses façons de faire. 
Les phasages et minutages doivent tenir compte des différentes configurations des carrefours, des différents usagers à servir et des équipements de plus en plus technologiques. Les besoins en transports actifs et en accessibilité universelle sont d'actualité avec le déploiement de traverses cyclables, de traverses sonores, de feux de priorité pour bus, de programmations TSP pour bus et de préemption pour véhicules d'urgences. Combiné avec l'augmentation des débits et des géométries parfois complexes, les besoins en protection des mouvements sont grandissants, mais il faut être conscient que chaque phase protégée allonge les cycles et augmente les temps d'attentes.  L'optimisation d'un feu de circulation devient d'autant plus complexe. 
Pour permettre d'optimiser les temps de répartitions par phase, relativement à toutes ces contraintes, la ville favorise maintenant un chevauchement de quelques secondes dans le temps de jaune.
Il est donc recommandé de chevaucher quelques secondes de dégagement piéton dans le temps de jaune. Nous voulons tout de même conserver un 3 secondes non chevauché sur le total de jaune + tout rouge. Nous ne recommandons toujours aucun chevauchement de dégagement piéton pour les traverses munies de feux verticaux 3 sections adressées aux piétons. </t>
  </si>
  <si>
    <t>Justification des chevauchements choisis :</t>
  </si>
  <si>
    <t xml:space="preserve"> Mode Libre)</t>
  </si>
  <si>
    <t>Mode de gestion des feux de cette plage horaire (Coordonnée ou</t>
  </si>
  <si>
    <t>Pour l'heure la plus achalandée pour chacune des traverses</t>
  </si>
  <si>
    <t>Comptages disponibles, mais le débit piétons dans un passage n'est pas détaillé par direction, alors il a été estimé. 
Dans ce cas, documenter le débit de piétons total pour l'heure la plus achalandée.</t>
  </si>
  <si>
    <t>Total dans les 2 sens par traverse :</t>
  </si>
  <si>
    <t>Pente nulle ou négligeable : G = 0,00</t>
  </si>
  <si>
    <r>
      <rPr>
        <b/>
        <sz val="10"/>
        <rFont val="Arial"/>
        <family val="2"/>
      </rPr>
      <t xml:space="preserve">1. </t>
    </r>
    <r>
      <rPr>
        <sz val="10"/>
        <rFont val="Arial"/>
        <family val="2"/>
      </rPr>
      <t>Choisir un temps de jaune approprié. Sauf exception, mettre minimum 4,0 sec dans la jaune (et maximum 5,0 sec). Ensuite, ajuster le tout rouge pour respecter le total de dégagement.</t>
    </r>
  </si>
  <si>
    <r>
      <rPr>
        <b/>
        <sz val="10"/>
        <rFont val="Arial"/>
        <family val="2"/>
      </rPr>
      <t xml:space="preserve">2. </t>
    </r>
    <r>
      <rPr>
        <sz val="10"/>
        <rFont val="Arial"/>
        <family val="2"/>
      </rPr>
      <t>Arrondir à 0,5 à la fin des calculs dans les temps choisis, car on ne programmera pas en bas de cet incrément dans les contrôleurs à Laval. 
 -  jusqu’à 0,24 on arrondi à 0;
 -  0,25 à 0,74 on arrondi à 0,5;
 -  0,75 à 1,24 on arrondi à 1,0
 -  Etc.</t>
    </r>
  </si>
  <si>
    <r>
      <rPr>
        <b/>
        <sz val="10"/>
        <color rgb="FF000000"/>
        <rFont val="Arial"/>
        <family val="2"/>
      </rPr>
      <t xml:space="preserve">3. </t>
    </r>
    <r>
      <rPr>
        <sz val="10"/>
        <color rgb="FF000000"/>
        <rFont val="Arial"/>
        <family val="2"/>
      </rPr>
      <t xml:space="preserve">Les temps de tout rouge de 0,5 et de 1,0 sec sont respectables et il est recommandé de les programmer tels quels. Par contre, comme les tout rouge de 1,5 sec ou plus sont longs, on doit valider s’ils sont vraiment requis. </t>
    </r>
  </si>
  <si>
    <r>
      <rPr>
        <b/>
        <sz val="10"/>
        <color rgb="FF000000"/>
        <rFont val="Arial"/>
        <family val="2"/>
      </rPr>
      <t xml:space="preserve">4.  </t>
    </r>
    <r>
      <rPr>
        <sz val="10"/>
        <color rgb="FF000000"/>
        <rFont val="Arial"/>
        <family val="2"/>
      </rPr>
      <t>Pour les tout rouge de 1,5 sec ou plus, on doit valider s’ils sont vraiment requis. On vérifie donc si on la longueur du « w » mesurée peut être réduite selon les mouvements conflictuels qui peuvent suivre dans la séquence de phases (attention aux phases sur appel seulement).</t>
    </r>
  </si>
  <si>
    <r>
      <rPr>
        <b/>
        <sz val="10"/>
        <color rgb="FF000000"/>
        <rFont val="Arial"/>
        <family val="2"/>
      </rPr>
      <t xml:space="preserve">5. </t>
    </r>
    <r>
      <rPr>
        <sz val="10"/>
        <color rgb="FF000000"/>
        <rFont val="Arial"/>
        <family val="2"/>
      </rPr>
      <t xml:space="preserve">Maintenant, si un tout rouge de 1,5 sec ou plus est toujours requis, on peut ragarder le comportement des usagers selon la capacité de l'intersection. On sait qu'un long tout rouge peut être requis lorsque le niveau de service du mouvement de l'intersection est mauvais et que les usagers doivent attendre plus d'un cycle avant de passer. Cette congestion rend généralement les conducteurs plus agressifs et favorise leur comportement à forcer la jaune. Le tout rouge ne devraient donc pas être réduit pour les mouvements congestionnés. À l'inverse, lorsqu'il y a peu de débit, un tout rouge de plus d'une seconde est très long et porte les usagers à se demander si les feux sont défectueux. 
Dans un autre ordre d'idée, lorsqu'on évalue la vitesse du 85e percentile, plus on augmente la vitesse, plus le jaune allonge et le tout rouge réduit. Selon certaines études*, des temps de jaune plus longs ne favoriseraient pas les usagers à "brûler à jaune".
En conclusion, dans certains cas, il peut être intéressant de transférer un 0,5 sec d'un temps d'un tout rouge très long dans le temps jaune lorsque le niveau de service du mouvement associé est bon. Par contre, si le mouvement est à pleine capacité, le transfert d’un 0,5 sec supplémentaire dans la jaune n’est pas recommandé.
</t>
    </r>
    <r>
      <rPr>
        <i/>
        <sz val="10"/>
        <color rgb="FF000000"/>
        <rFont val="Arial"/>
        <family val="2"/>
      </rPr>
      <t>(*Olsen, Paul L., and  Rothery, R.W. "Driver Response to the Amber Phase of Traffic Signals," Operations Research 9, Detroit, 1961, pp 650-663 et Stimpson, William A.; Zador, Paul L.; and  Tarnoff, Philip J. "The Influence of the Time Duration of Yellow Traffic Signals on Driver Response," ITE Journal, Nov. 1980, pp 22-29).</t>
    </r>
  </si>
  <si>
    <r>
      <rPr>
        <b/>
        <sz val="10"/>
        <color rgb="FF000000"/>
        <rFont val="Arial"/>
        <family val="2"/>
      </rPr>
      <t xml:space="preserve">6. </t>
    </r>
    <r>
      <rPr>
        <sz val="10"/>
        <color rgb="FF000000"/>
        <rFont val="Arial"/>
        <family val="2"/>
      </rPr>
      <t>Malgré toutes les formules, il en reste que c'est à l'ingénieur de choisir des temps appropriés qui sont adaptés à l'intersection. Documentez les explications supplémentaires menant aux temps choisis :</t>
    </r>
  </si>
  <si>
    <t>utiliser le 85e percentile si connu, sinon estimé.                                           Indiquer estimé ou connu ---»</t>
  </si>
  <si>
    <t>FC - 038</t>
  </si>
  <si>
    <t>Boul. de la Concorde / Rue de Callières</t>
  </si>
  <si>
    <t xml:space="preserve">NOTE : Étant donné l'absence de comptage sur notre réseau à cette intersection, une estimation moyenne entre les comptages disponible pour les intersections FC-053 Concorde / Champlain (2002-08-29) et FC-039 Concorde / Auteuil (2004-04-28) à été fait, en considérant que l'intersection ciblé à à proximité d'une école primaire. </t>
  </si>
  <si>
    <t xml:space="preserve">Considérant qu'on est à proximité de l'école primaire Saint-Vincent, j'estime que la vitesse de marche moyenne des étudiants est de 1.0m/s, étant donné qu'il y a présence de tous petits pouvant fréquanter cette école et y être raccompagné par un parent, à pieds. </t>
  </si>
  <si>
    <t xml:space="preserve">Étant donné que le temps programmé existant pour les phases secondaire est tout de même assez long, le temps calculé nécessaire pour le passage pîéton peut être inclue à temps de répartition des phases secondaires et principales sans modifier les paramètres de coordination existant. Donc, aucun chevauchement du dégagement dans le jaune + rouge n'est nécessaire. </t>
  </si>
  <si>
    <t>Étant donné que les approches Nord et Sud sont dans la même phase (phase 4), elles doivent venir en même temps, et doivent donc avoir la même durée de jaune et de tout rouge. Le temps le plus conservateur est donc prit.</t>
  </si>
  <si>
    <t>Étant donné que les approches Est et Ouest sont dans la même phase (phase 2), elles doivent venir en même temps, et doivent donc avoir la même durée de jaune et de tout rouge. Le temps le plus conservateur est donc prit.</t>
  </si>
  <si>
    <t>Étant donné que les traverses Nord et Sud sont dans la même phase (phase 2), elles doivent venir en même temps, et doivent donc avoir la même durée d'engagement et de dégagement. Le temps le plus conservateur est donc prit. Idem pour les traverses Est et Ouest qui sont associés à la phase 4.</t>
  </si>
  <si>
    <t>3.1</t>
  </si>
  <si>
    <r>
      <t xml:space="preserve">2020-06-25 </t>
    </r>
    <r>
      <rPr>
        <u/>
        <sz val="10"/>
        <color indexed="12"/>
        <rFont val="Arial"/>
        <family val="2"/>
      </rPr>
      <t>Page Temps véhiculaires :</t>
    </r>
    <r>
      <rPr>
        <sz val="10"/>
        <color indexed="12"/>
        <rFont val="Arial"/>
        <family val="2"/>
      </rPr>
      <t xml:space="preserve"> Correction des références aux cellules N60 à Q60 qui étaient inversées.</t>
    </r>
  </si>
  <si>
    <r>
      <t xml:space="preserve">2017-05-11 </t>
    </r>
    <r>
      <rPr>
        <u/>
        <sz val="10"/>
        <color indexed="12"/>
        <rFont val="Arial"/>
        <family val="2"/>
      </rPr>
      <t>Page Temps véhiculaires :</t>
    </r>
    <r>
      <rPr>
        <sz val="10"/>
        <color indexed="12"/>
        <rFont val="Arial"/>
        <family val="2"/>
      </rPr>
      <t xml:space="preserve"> Insertions de formules automatiques pour analyser les temps de jaune et de tout rouge et aider le concepteur dans le choix de ces temps.
</t>
    </r>
    <r>
      <rPr>
        <u/>
        <sz val="10"/>
        <color indexed="12"/>
        <rFont val="Arial"/>
        <family val="2"/>
      </rPr>
      <t xml:space="preserve">Page TempsPiétons : </t>
    </r>
    <r>
      <rPr>
        <sz val="10"/>
        <color indexed="12"/>
        <rFont val="Arial"/>
        <family val="2"/>
      </rPr>
      <t>Changements généralisés sur toute la page.</t>
    </r>
  </si>
  <si>
    <t>F602 Temps de changement, d'engagement et de dégagement</t>
  </si>
  <si>
    <t>3.2</t>
  </si>
  <si>
    <t xml:space="preserve">C. Gil-Da Rocha, ing. </t>
  </si>
  <si>
    <r>
      <t xml:space="preserve">2024-03-20 </t>
    </r>
    <r>
      <rPr>
        <u/>
        <sz val="10"/>
        <color indexed="12"/>
        <rFont val="Arial"/>
        <family val="2"/>
      </rPr>
      <t>Page Temps véhiculaires :</t>
    </r>
    <r>
      <rPr>
        <sz val="10"/>
        <color indexed="12"/>
        <rFont val="Arial"/>
        <family val="2"/>
      </rPr>
      <t xml:space="preserve"> Correction des références aux cellules N55 à Q55, N57 à Q57 et N63 à Q63 qui étaient inversées.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</si>
</sst>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 mmmm\ yyyy"/>
    <numFmt numFmtId="166" formatCode="h:mm;@"/>
  </numFmts>
  <fonts count="34" x14ac:knownFonts="1">
    <font>
      <sz val="10"/>
      <name val="Arial"/>
    </font>
    <font>
      <sz val="10"/>
      <name val="Arial"/>
      <family val="2"/>
    </font>
    <font>
      <vertAlign val="superscript"/>
      <sz val="10"/>
      <name val="Arial"/>
      <family val="2"/>
    </font>
    <font>
      <b/>
      <sz val="10"/>
      <name val="Arial"/>
      <family val="2"/>
    </font>
    <font>
      <sz val="10"/>
      <name val="Arial"/>
      <family val="2"/>
    </font>
    <font>
      <b/>
      <sz val="12"/>
      <name val="Arial"/>
      <family val="2"/>
    </font>
    <font>
      <sz val="12"/>
      <name val="Arial"/>
      <family val="2"/>
    </font>
    <font>
      <b/>
      <sz val="14"/>
      <name val="Arial"/>
      <family val="2"/>
    </font>
    <font>
      <sz val="10"/>
      <name val="Arial Black"/>
      <family val="2"/>
    </font>
    <font>
      <sz val="14"/>
      <name val="Arial Black"/>
      <family val="2"/>
    </font>
    <font>
      <i/>
      <sz val="14"/>
      <name val="Arial"/>
      <family val="2"/>
    </font>
    <font>
      <b/>
      <sz val="10"/>
      <color indexed="14"/>
      <name val="Arial"/>
      <family val="2"/>
    </font>
    <font>
      <b/>
      <sz val="10"/>
      <color indexed="12"/>
      <name val="Arial"/>
      <family val="2"/>
    </font>
    <font>
      <sz val="8"/>
      <name val="Arial"/>
      <family val="2"/>
    </font>
    <font>
      <sz val="8"/>
      <name val="Arial"/>
      <family val="2"/>
    </font>
    <font>
      <sz val="10"/>
      <color indexed="12"/>
      <name val="Arial"/>
      <family val="2"/>
    </font>
    <font>
      <sz val="18"/>
      <color indexed="10"/>
      <name val="Arial"/>
      <family val="2"/>
    </font>
    <font>
      <b/>
      <sz val="16"/>
      <name val="Arial"/>
      <family val="2"/>
    </font>
    <font>
      <b/>
      <sz val="18"/>
      <name val="Arial"/>
      <family val="2"/>
    </font>
    <font>
      <sz val="10"/>
      <color theme="2" tint="-0.749992370372631"/>
      <name val="Arial"/>
      <family val="2"/>
    </font>
    <font>
      <b/>
      <sz val="10"/>
      <color theme="2" tint="-0.749992370372631"/>
      <name val="Arial"/>
      <family val="2"/>
    </font>
    <font>
      <sz val="11"/>
      <name val="Arial"/>
      <family val="2"/>
    </font>
    <font>
      <sz val="10"/>
      <color rgb="FF000000"/>
      <name val="Arial"/>
      <family val="2"/>
    </font>
    <font>
      <i/>
      <sz val="10"/>
      <color rgb="FF000000"/>
      <name val="Arial"/>
      <family val="2"/>
    </font>
    <font>
      <sz val="10"/>
      <name val="Cambria"/>
      <family val="1"/>
      <scheme val="major"/>
    </font>
    <font>
      <b/>
      <sz val="10"/>
      <name val="Cambria"/>
      <family val="1"/>
      <scheme val="major"/>
    </font>
    <font>
      <b/>
      <sz val="12"/>
      <name val="Cambria"/>
      <family val="1"/>
      <scheme val="major"/>
    </font>
    <font>
      <b/>
      <sz val="11"/>
      <name val="Cambria"/>
      <family val="1"/>
      <scheme val="major"/>
    </font>
    <font>
      <sz val="11"/>
      <name val="Cambria"/>
      <family val="1"/>
      <scheme val="major"/>
    </font>
    <font>
      <b/>
      <sz val="11"/>
      <name val="Cambria"/>
      <family val="1"/>
    </font>
    <font>
      <b/>
      <sz val="11"/>
      <name val="Arial"/>
      <family val="2"/>
    </font>
    <font>
      <u/>
      <sz val="10"/>
      <color indexed="12"/>
      <name val="Arial"/>
      <family val="2"/>
    </font>
    <font>
      <b/>
      <sz val="10"/>
      <color rgb="FF000000"/>
      <name val="Arial"/>
      <family val="2"/>
    </font>
    <font>
      <sz val="10"/>
      <color rgb="FFFF0000"/>
      <name val="Arial"/>
      <family val="2"/>
    </font>
  </fonts>
  <fills count="5">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rgb="FFFFFF00"/>
        <bgColor indexed="64"/>
      </patternFill>
    </fill>
  </fills>
  <borders count="6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384">
    <xf numFmtId="0" fontId="0" fillId="0" borderId="0" xfId="0"/>
    <xf numFmtId="0" fontId="0" fillId="0" borderId="0" xfId="0" applyAlignment="1">
      <alignment horizontal="center"/>
    </xf>
    <xf numFmtId="2" fontId="0" fillId="0" borderId="0" xfId="0" applyNumberFormat="1" applyAlignment="1">
      <alignment horizontal="center"/>
    </xf>
    <xf numFmtId="0" fontId="0" fillId="0" borderId="1" xfId="0" applyBorder="1"/>
    <xf numFmtId="0" fontId="0" fillId="0" borderId="1" xfId="0" applyBorder="1" applyAlignment="1">
      <alignment horizontal="center"/>
    </xf>
    <xf numFmtId="2" fontId="0" fillId="0" borderId="1" xfId="0" applyNumberFormat="1" applyBorder="1" applyAlignment="1">
      <alignment horizontal="center"/>
    </xf>
    <xf numFmtId="0" fontId="0" fillId="0" borderId="3" xfId="0" applyBorder="1"/>
    <xf numFmtId="0" fontId="0" fillId="0" borderId="4" xfId="0" applyBorder="1" applyAlignment="1">
      <alignment horizontal="center"/>
    </xf>
    <xf numFmtId="0" fontId="0" fillId="0" borderId="0" xfId="0" applyBorder="1"/>
    <xf numFmtId="2" fontId="0" fillId="0" borderId="0" xfId="0" applyNumberFormat="1"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2" fontId="0" fillId="0" borderId="11" xfId="0" applyNumberFormat="1" applyBorder="1" applyAlignment="1">
      <alignment horizontal="center"/>
    </xf>
    <xf numFmtId="2" fontId="0" fillId="0" borderId="9" xfId="0" applyNumberFormat="1" applyBorder="1" applyAlignment="1">
      <alignment horizontal="center"/>
    </xf>
    <xf numFmtId="2" fontId="0" fillId="0" borderId="10" xfId="0" applyNumberFormat="1" applyBorder="1" applyAlignment="1">
      <alignment horizontal="center"/>
    </xf>
    <xf numFmtId="2" fontId="0" fillId="0" borderId="9" xfId="0" quotePrefix="1" applyNumberFormat="1" applyBorder="1" applyAlignment="1">
      <alignment horizontal="center"/>
    </xf>
    <xf numFmtId="0" fontId="3" fillId="0" borderId="0" xfId="0" applyFont="1"/>
    <xf numFmtId="0" fontId="3" fillId="0" borderId="11" xfId="0" applyFont="1" applyBorder="1" applyAlignment="1">
      <alignment horizontal="center"/>
    </xf>
    <xf numFmtId="2" fontId="3" fillId="0" borderId="11" xfId="0" applyNumberFormat="1" applyFont="1" applyBorder="1" applyAlignment="1">
      <alignment horizontal="center"/>
    </xf>
    <xf numFmtId="2" fontId="3" fillId="0" borderId="3" xfId="0" applyNumberFormat="1" applyFont="1" applyBorder="1" applyAlignment="1">
      <alignment horizontal="center"/>
    </xf>
    <xf numFmtId="0" fontId="3" fillId="0" borderId="9" xfId="0" applyFont="1" applyBorder="1" applyAlignment="1">
      <alignment horizontal="center"/>
    </xf>
    <xf numFmtId="0" fontId="3" fillId="0" borderId="0" xfId="0" applyFont="1" applyBorder="1"/>
    <xf numFmtId="2" fontId="3" fillId="0" borderId="9" xfId="0" applyNumberFormat="1" applyFont="1" applyBorder="1" applyAlignment="1">
      <alignment horizontal="center"/>
    </xf>
    <xf numFmtId="2" fontId="3" fillId="0" borderId="0" xfId="0" applyNumberFormat="1" applyFont="1" applyBorder="1" applyAlignment="1">
      <alignment horizontal="center"/>
    </xf>
    <xf numFmtId="0" fontId="3" fillId="0" borderId="0" xfId="0" applyFont="1" applyAlignment="1">
      <alignment horizontal="center"/>
    </xf>
    <xf numFmtId="0" fontId="3" fillId="0" borderId="10" xfId="0" applyFont="1" applyBorder="1" applyAlignment="1">
      <alignment horizontal="center"/>
    </xf>
    <xf numFmtId="2" fontId="3" fillId="0" borderId="10" xfId="0" applyNumberFormat="1" applyFont="1" applyBorder="1" applyAlignment="1">
      <alignment horizontal="center"/>
    </xf>
    <xf numFmtId="2" fontId="3" fillId="0" borderId="1" xfId="0" applyNumberFormat="1" applyFont="1" applyBorder="1" applyAlignment="1">
      <alignment horizontal="center"/>
    </xf>
    <xf numFmtId="0" fontId="0" fillId="0" borderId="4" xfId="0" applyBorder="1"/>
    <xf numFmtId="0" fontId="0" fillId="0" borderId="6" xfId="0" applyBorder="1"/>
    <xf numFmtId="0" fontId="0" fillId="0" borderId="8" xfId="0" applyBorder="1"/>
    <xf numFmtId="0" fontId="0" fillId="0" borderId="0" xfId="0" applyAlignment="1">
      <alignment horizontal="left"/>
    </xf>
    <xf numFmtId="2" fontId="3" fillId="0" borderId="0" xfId="0" applyNumberFormat="1" applyFont="1" applyAlignment="1">
      <alignment horizontal="center"/>
    </xf>
    <xf numFmtId="0" fontId="0" fillId="0" borderId="2" xfId="0" applyBorder="1"/>
    <xf numFmtId="0" fontId="0" fillId="0" borderId="5" xfId="0" applyBorder="1"/>
    <xf numFmtId="0" fontId="0" fillId="0" borderId="7" xfId="0" applyBorder="1"/>
    <xf numFmtId="2" fontId="4" fillId="0" borderId="9" xfId="0" applyNumberFormat="1" applyFont="1" applyBorder="1" applyAlignment="1">
      <alignment horizontal="center"/>
    </xf>
    <xf numFmtId="0" fontId="3" fillId="0" borderId="12" xfId="0" applyFont="1" applyBorder="1" applyAlignment="1">
      <alignment horizontal="center"/>
    </xf>
    <xf numFmtId="0" fontId="0" fillId="0" borderId="13" xfId="0" applyBorder="1"/>
    <xf numFmtId="0" fontId="0" fillId="0" borderId="14" xfId="0" applyBorder="1"/>
    <xf numFmtId="2" fontId="0" fillId="0" borderId="15" xfId="0" applyNumberFormat="1" applyBorder="1" applyAlignment="1">
      <alignment horizontal="center"/>
    </xf>
    <xf numFmtId="0" fontId="0" fillId="0" borderId="14" xfId="0"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0" fillId="0" borderId="20" xfId="0" applyBorder="1"/>
    <xf numFmtId="0" fontId="0" fillId="0" borderId="21" xfId="0" applyBorder="1"/>
    <xf numFmtId="2" fontId="0" fillId="0" borderId="22" xfId="0" applyNumberFormat="1" applyBorder="1" applyAlignment="1">
      <alignment horizontal="center"/>
    </xf>
    <xf numFmtId="0" fontId="0" fillId="0" borderId="21" xfId="0" applyBorder="1" applyAlignment="1">
      <alignment horizontal="center"/>
    </xf>
    <xf numFmtId="0" fontId="0" fillId="0" borderId="16" xfId="0" applyBorder="1"/>
    <xf numFmtId="0" fontId="0" fillId="0" borderId="19" xfId="0" applyBorder="1" applyAlignment="1">
      <alignment horizontal="center"/>
    </xf>
    <xf numFmtId="0" fontId="0" fillId="0" borderId="23" xfId="0" applyBorder="1"/>
    <xf numFmtId="0" fontId="5" fillId="0" borderId="18" xfId="0" applyFont="1" applyBorder="1" applyAlignment="1">
      <alignment horizontal="center"/>
    </xf>
    <xf numFmtId="0" fontId="6" fillId="0" borderId="6" xfId="0" applyFont="1" applyBorder="1" applyAlignment="1">
      <alignment horizontal="right"/>
    </xf>
    <xf numFmtId="0" fontId="6" fillId="0" borderId="8" xfId="0" applyFont="1" applyBorder="1" applyAlignment="1">
      <alignment horizontal="right"/>
    </xf>
    <xf numFmtId="2" fontId="0" fillId="0" borderId="4" xfId="0" applyNumberFormat="1" applyBorder="1" applyAlignment="1">
      <alignment horizontal="center"/>
    </xf>
    <xf numFmtId="2" fontId="0" fillId="0" borderId="8" xfId="0" applyNumberFormat="1" applyBorder="1" applyAlignment="1">
      <alignment horizontal="center"/>
    </xf>
    <xf numFmtId="0" fontId="7" fillId="0" borderId="0" xfId="0" applyFont="1"/>
    <xf numFmtId="2" fontId="7" fillId="0" borderId="0" xfId="0" applyNumberFormat="1" applyFont="1" applyAlignment="1">
      <alignment horizontal="center"/>
    </xf>
    <xf numFmtId="0" fontId="7" fillId="0" borderId="0" xfId="0" applyFont="1" applyAlignment="1">
      <alignment horizontal="center"/>
    </xf>
    <xf numFmtId="0" fontId="0" fillId="0" borderId="2" xfId="0" applyBorder="1" applyAlignment="1">
      <alignment horizontal="left"/>
    </xf>
    <xf numFmtId="0" fontId="0" fillId="0" borderId="5" xfId="0" applyBorder="1" applyAlignment="1">
      <alignment horizontal="left"/>
    </xf>
    <xf numFmtId="0" fontId="0" fillId="0" borderId="9" xfId="0" quotePrefix="1" applyBorder="1" applyAlignment="1">
      <alignment horizontal="center"/>
    </xf>
    <xf numFmtId="0" fontId="8" fillId="0" borderId="0" xfId="0" applyFont="1" applyAlignment="1">
      <alignment horizontal="right"/>
    </xf>
    <xf numFmtId="0" fontId="10" fillId="0" borderId="0" xfId="0" applyFont="1"/>
    <xf numFmtId="164" fontId="0" fillId="0" borderId="9" xfId="0" quotePrefix="1" applyNumberFormat="1" applyBorder="1" applyAlignment="1">
      <alignment horizontal="center"/>
    </xf>
    <xf numFmtId="2" fontId="4" fillId="0" borderId="9" xfId="0" quotePrefix="1" applyNumberFormat="1" applyFont="1" applyBorder="1" applyAlignment="1">
      <alignment horizontal="center"/>
    </xf>
    <xf numFmtId="164" fontId="3" fillId="0" borderId="0" xfId="0" applyNumberFormat="1" applyFont="1" applyBorder="1" applyAlignment="1">
      <alignment horizontal="center"/>
    </xf>
    <xf numFmtId="0" fontId="0" fillId="0" borderId="1" xfId="0" quotePrefix="1" applyBorder="1"/>
    <xf numFmtId="164" fontId="3" fillId="0" borderId="1" xfId="0" applyNumberFormat="1" applyFont="1" applyBorder="1" applyAlignment="1">
      <alignment horizontal="center"/>
    </xf>
    <xf numFmtId="164" fontId="3" fillId="0" borderId="3" xfId="0" applyNumberFormat="1" applyFont="1" applyBorder="1" applyAlignment="1">
      <alignment horizontal="center"/>
    </xf>
    <xf numFmtId="2" fontId="3" fillId="0" borderId="25" xfId="0" applyNumberFormat="1" applyFont="1" applyFill="1" applyBorder="1" applyAlignment="1" applyProtection="1">
      <alignment horizontal="center"/>
      <protection locked="0"/>
    </xf>
    <xf numFmtId="164" fontId="3" fillId="2" borderId="0" xfId="0" applyNumberFormat="1" applyFont="1" applyFill="1" applyBorder="1" applyAlignment="1" applyProtection="1">
      <alignment horizontal="center"/>
      <protection locked="0"/>
    </xf>
    <xf numFmtId="0" fontId="11" fillId="3" borderId="26" xfId="0" applyFont="1" applyFill="1" applyBorder="1" applyAlignment="1">
      <alignment vertical="center" wrapText="1"/>
    </xf>
    <xf numFmtId="0" fontId="3" fillId="0" borderId="0" xfId="0" applyFont="1" applyAlignment="1">
      <alignment vertical="center"/>
    </xf>
    <xf numFmtId="0" fontId="11" fillId="0" borderId="0" xfId="0" applyFont="1" applyAlignment="1">
      <alignment vertical="center" wrapText="1"/>
    </xf>
    <xf numFmtId="0" fontId="12" fillId="0" borderId="0" xfId="0" applyFont="1" applyAlignment="1">
      <alignment horizontal="left" vertical="center" wrapText="1"/>
    </xf>
    <xf numFmtId="0" fontId="3" fillId="0" borderId="0" xfId="0" applyFont="1" applyAlignment="1">
      <alignment horizontal="left" vertical="center" wrapText="1"/>
    </xf>
    <xf numFmtId="0" fontId="11" fillId="3" borderId="26" xfId="0" applyFont="1" applyFill="1" applyBorder="1" applyAlignment="1">
      <alignment vertical="center"/>
    </xf>
    <xf numFmtId="0" fontId="11" fillId="3" borderId="26" xfId="0" applyFont="1" applyFill="1" applyBorder="1" applyAlignment="1">
      <alignment horizontal="right" vertical="center"/>
    </xf>
    <xf numFmtId="14" fontId="12" fillId="3" borderId="26" xfId="0" applyNumberFormat="1" applyFont="1" applyFill="1" applyBorder="1" applyAlignment="1">
      <alignment horizontal="left" vertical="center" wrapText="1"/>
    </xf>
    <xf numFmtId="0" fontId="11" fillId="0" borderId="1" xfId="0" applyFont="1" applyBorder="1" applyAlignment="1">
      <alignment vertical="center" wrapText="1"/>
    </xf>
    <xf numFmtId="0" fontId="12" fillId="0" borderId="1" xfId="0" applyFont="1" applyBorder="1" applyAlignment="1">
      <alignment horizontal="left" vertical="center" wrapText="1"/>
    </xf>
    <xf numFmtId="0" fontId="3" fillId="0" borderId="1" xfId="0" applyFont="1" applyBorder="1" applyAlignment="1">
      <alignment horizontal="left" vertical="center" wrapText="1"/>
    </xf>
    <xf numFmtId="0" fontId="12" fillId="0" borderId="0" xfId="0" applyFont="1" applyAlignment="1">
      <alignment vertical="center" wrapText="1"/>
    </xf>
    <xf numFmtId="0" fontId="3" fillId="0" borderId="0" xfId="0" applyFont="1" applyAlignment="1">
      <alignment vertical="center" wrapText="1"/>
    </xf>
    <xf numFmtId="0" fontId="14" fillId="0" borderId="0" xfId="0" applyFont="1" applyBorder="1" applyAlignment="1">
      <alignment horizontal="left"/>
    </xf>
    <xf numFmtId="0" fontId="5" fillId="0" borderId="1" xfId="0" applyFont="1" applyBorder="1" applyProtection="1">
      <protection locked="0"/>
    </xf>
    <xf numFmtId="0" fontId="0" fillId="0" borderId="0" xfId="0" applyBorder="1" applyProtection="1">
      <protection locked="0"/>
    </xf>
    <xf numFmtId="0" fontId="8" fillId="0" borderId="0" xfId="0" applyFont="1" applyBorder="1" applyAlignment="1">
      <alignment horizontal="right"/>
    </xf>
    <xf numFmtId="0" fontId="3" fillId="0" borderId="0" xfId="0" applyFont="1" applyAlignment="1">
      <alignment horizontal="left"/>
    </xf>
    <xf numFmtId="0" fontId="0" fillId="0" borderId="0" xfId="0" applyAlignment="1">
      <alignment horizontal="right"/>
    </xf>
    <xf numFmtId="0" fontId="0" fillId="0" borderId="0" xfId="0" applyBorder="1" applyAlignment="1">
      <alignment horizontal="right"/>
    </xf>
    <xf numFmtId="0" fontId="11" fillId="3" borderId="27" xfId="0" applyFont="1" applyFill="1" applyBorder="1" applyAlignment="1">
      <alignment vertical="center" wrapText="1"/>
    </xf>
    <xf numFmtId="164" fontId="12" fillId="3" borderId="27" xfId="0" applyNumberFormat="1" applyFont="1" applyFill="1" applyBorder="1" applyAlignment="1">
      <alignment horizontal="left" vertical="center" wrapText="1"/>
    </xf>
    <xf numFmtId="0" fontId="11" fillId="3" borderId="28" xfId="0" applyFont="1" applyFill="1" applyBorder="1" applyAlignment="1">
      <alignment vertical="center" wrapText="1"/>
    </xf>
    <xf numFmtId="164" fontId="12" fillId="3" borderId="28" xfId="0" applyNumberFormat="1" applyFont="1" applyFill="1" applyBorder="1" applyAlignment="1">
      <alignment horizontal="left" vertical="center" wrapText="1"/>
    </xf>
    <xf numFmtId="0" fontId="11" fillId="3" borderId="29" xfId="0" applyFont="1" applyFill="1" applyBorder="1" applyAlignment="1">
      <alignment vertical="center" wrapText="1"/>
    </xf>
    <xf numFmtId="0" fontId="12" fillId="3" borderId="29" xfId="0" applyFont="1" applyFill="1" applyBorder="1" applyAlignment="1">
      <alignment vertical="center" wrapText="1"/>
    </xf>
    <xf numFmtId="0" fontId="0" fillId="0" borderId="0" xfId="0" applyBorder="1" applyAlignment="1">
      <alignment horizontal="left"/>
    </xf>
    <xf numFmtId="0" fontId="9" fillId="0" borderId="0" xfId="0" applyFont="1" applyBorder="1" applyAlignment="1">
      <alignment vertical="center"/>
    </xf>
    <xf numFmtId="0" fontId="16" fillId="0" borderId="0" xfId="0" applyFont="1"/>
    <xf numFmtId="0" fontId="0" fillId="0" borderId="0" xfId="0" applyFill="1" applyBorder="1"/>
    <xf numFmtId="0" fontId="0" fillId="0" borderId="0" xfId="0" quotePrefix="1" applyFill="1" applyBorder="1"/>
    <xf numFmtId="0" fontId="3" fillId="0" borderId="0" xfId="0" applyFont="1" applyFill="1" applyBorder="1"/>
    <xf numFmtId="0" fontId="4" fillId="0" borderId="0" xfId="0" applyFont="1"/>
    <xf numFmtId="0" fontId="4" fillId="0" borderId="9" xfId="0" applyFont="1" applyBorder="1" applyAlignment="1">
      <alignment horizontal="center"/>
    </xf>
    <xf numFmtId="0" fontId="4" fillId="0" borderId="0" xfId="0" applyFont="1" applyFill="1" applyBorder="1"/>
    <xf numFmtId="164" fontId="0" fillId="0" borderId="9" xfId="0" applyNumberFormat="1" applyBorder="1" applyAlignment="1">
      <alignment horizontal="center"/>
    </xf>
    <xf numFmtId="164" fontId="4" fillId="0" borderId="9" xfId="0" applyNumberFormat="1" applyFont="1" applyBorder="1" applyAlignment="1">
      <alignment horizontal="center"/>
    </xf>
    <xf numFmtId="0" fontId="3" fillId="0" borderId="25" xfId="0" applyFont="1" applyBorder="1"/>
    <xf numFmtId="0" fontId="13" fillId="0" borderId="3" xfId="0" applyFont="1" applyBorder="1" applyAlignment="1"/>
    <xf numFmtId="0" fontId="0" fillId="0" borderId="6" xfId="0" quotePrefix="1" applyBorder="1" applyAlignment="1">
      <alignment horizontal="center"/>
    </xf>
    <xf numFmtId="0" fontId="11" fillId="3" borderId="40" xfId="0" applyFont="1" applyFill="1" applyBorder="1" applyAlignment="1">
      <alignment vertical="center" wrapText="1"/>
    </xf>
    <xf numFmtId="164" fontId="12" fillId="3" borderId="40" xfId="0" applyNumberFormat="1" applyFont="1" applyFill="1" applyBorder="1" applyAlignment="1">
      <alignment horizontal="left" vertical="center" wrapText="1"/>
    </xf>
    <xf numFmtId="0" fontId="19" fillId="0" borderId="2" xfId="0" applyFont="1" applyFill="1" applyBorder="1"/>
    <xf numFmtId="0" fontId="20" fillId="0" borderId="4" xfId="0" applyFont="1" applyFill="1" applyBorder="1"/>
    <xf numFmtId="0" fontId="19" fillId="0" borderId="7" xfId="0" applyFont="1" applyFill="1" applyBorder="1"/>
    <xf numFmtId="0" fontId="20" fillId="0" borderId="8" xfId="0" applyFont="1" applyFill="1" applyBorder="1"/>
    <xf numFmtId="1" fontId="3" fillId="2" borderId="9" xfId="0" applyNumberFormat="1" applyFont="1" applyFill="1" applyBorder="1" applyAlignment="1" applyProtection="1">
      <alignment horizontal="center"/>
      <protection locked="0"/>
    </xf>
    <xf numFmtId="2" fontId="3" fillId="0" borderId="9" xfId="0" applyNumberFormat="1" applyFont="1" applyFill="1" applyBorder="1" applyAlignment="1">
      <alignment horizontal="center"/>
    </xf>
    <xf numFmtId="2" fontId="3" fillId="0" borderId="10" xfId="0" applyNumberFormat="1" applyFont="1" applyFill="1" applyBorder="1" applyAlignment="1">
      <alignment horizontal="center"/>
    </xf>
    <xf numFmtId="2" fontId="3" fillId="0" borderId="15" xfId="0" applyNumberFormat="1" applyFont="1" applyBorder="1" applyAlignment="1">
      <alignment horizontal="center"/>
    </xf>
    <xf numFmtId="2" fontId="3" fillId="0" borderId="22" xfId="0" applyNumberFormat="1" applyFont="1" applyBorder="1" applyAlignment="1">
      <alignment horizontal="center"/>
    </xf>
    <xf numFmtId="164" fontId="3" fillId="2" borderId="9" xfId="0" applyNumberFormat="1" applyFont="1" applyFill="1" applyBorder="1" applyAlignment="1" applyProtection="1">
      <alignment horizontal="center"/>
      <protection locked="0"/>
    </xf>
    <xf numFmtId="164" fontId="3" fillId="0" borderId="9" xfId="0" applyNumberFormat="1" applyFont="1" applyFill="1" applyBorder="1" applyAlignment="1">
      <alignment horizontal="center"/>
    </xf>
    <xf numFmtId="164" fontId="3" fillId="0" borderId="9" xfId="0" applyNumberFormat="1" applyFont="1" applyBorder="1" applyAlignment="1">
      <alignment horizontal="center"/>
    </xf>
    <xf numFmtId="1" fontId="3" fillId="4" borderId="9" xfId="0" applyNumberFormat="1" applyFont="1" applyFill="1" applyBorder="1" applyAlignment="1">
      <alignment horizontal="center"/>
    </xf>
    <xf numFmtId="1" fontId="3" fillId="0" borderId="10" xfId="0" applyNumberFormat="1" applyFont="1" applyBorder="1" applyAlignment="1">
      <alignment horizontal="center"/>
    </xf>
    <xf numFmtId="1" fontId="3" fillId="0" borderId="11" xfId="0" applyNumberFormat="1" applyFont="1" applyBorder="1" applyAlignment="1">
      <alignment horizontal="center"/>
    </xf>
    <xf numFmtId="1" fontId="3" fillId="0" borderId="9" xfId="0" applyNumberFormat="1" applyFont="1" applyFill="1" applyBorder="1" applyAlignment="1" applyProtection="1">
      <alignment horizontal="center"/>
      <protection locked="0"/>
    </xf>
    <xf numFmtId="1" fontId="3" fillId="4" borderId="9" xfId="0" applyNumberFormat="1" applyFont="1" applyFill="1" applyBorder="1" applyAlignment="1" applyProtection="1">
      <alignment horizontal="center"/>
      <protection locked="0"/>
    </xf>
    <xf numFmtId="2" fontId="3" fillId="0" borderId="9" xfId="0" applyNumberFormat="1" applyFont="1" applyFill="1" applyBorder="1" applyAlignment="1" applyProtection="1">
      <alignment horizontal="center"/>
      <protection locked="0"/>
    </xf>
    <xf numFmtId="9" fontId="3" fillId="2" borderId="9" xfId="1" applyFont="1" applyFill="1" applyBorder="1" applyAlignment="1" applyProtection="1">
      <alignment horizontal="center"/>
      <protection locked="0"/>
    </xf>
    <xf numFmtId="9" fontId="3" fillId="2" borderId="9" xfId="0" applyNumberFormat="1" applyFont="1" applyFill="1" applyBorder="1" applyAlignment="1" applyProtection="1">
      <alignment horizontal="center"/>
      <protection locked="0"/>
    </xf>
    <xf numFmtId="0" fontId="3" fillId="0" borderId="9" xfId="1" applyNumberFormat="1" applyFont="1" applyFill="1" applyBorder="1" applyAlignment="1">
      <alignment horizontal="center"/>
    </xf>
    <xf numFmtId="2" fontId="3" fillId="0" borderId="11" xfId="0" applyNumberFormat="1" applyFont="1" applyFill="1" applyBorder="1" applyAlignment="1">
      <alignment horizontal="center"/>
    </xf>
    <xf numFmtId="2" fontId="3" fillId="2" borderId="9" xfId="0" applyNumberFormat="1" applyFont="1" applyFill="1" applyBorder="1" applyAlignment="1" applyProtection="1">
      <alignment horizontal="center"/>
      <protection locked="0"/>
    </xf>
    <xf numFmtId="0" fontId="0" fillId="0" borderId="9" xfId="0" applyBorder="1"/>
    <xf numFmtId="2" fontId="3" fillId="4" borderId="9" xfId="0" applyNumberFormat="1" applyFont="1" applyFill="1" applyBorder="1" applyAlignment="1" applyProtection="1">
      <alignment horizontal="center"/>
      <protection locked="0"/>
    </xf>
    <xf numFmtId="2" fontId="3" fillId="0" borderId="9" xfId="0" quotePrefix="1" applyNumberFormat="1" applyFont="1" applyBorder="1" applyAlignment="1">
      <alignment horizontal="center"/>
    </xf>
    <xf numFmtId="0" fontId="0" fillId="0" borderId="0" xfId="0" applyAlignment="1">
      <alignment horizontal="center" vertical="center"/>
    </xf>
    <xf numFmtId="0" fontId="0" fillId="0" borderId="0" xfId="0" applyAlignment="1">
      <alignment vertical="center"/>
    </xf>
    <xf numFmtId="0" fontId="0" fillId="0" borderId="41" xfId="0" applyBorder="1" applyAlignment="1">
      <alignment vertical="center"/>
    </xf>
    <xf numFmtId="0" fontId="6" fillId="0" borderId="42" xfId="0" applyFont="1" applyBorder="1" applyAlignment="1">
      <alignment horizontal="right" vertical="center"/>
    </xf>
    <xf numFmtId="0" fontId="0" fillId="0" borderId="42" xfId="0" applyBorder="1" applyAlignment="1">
      <alignment horizontal="center" vertical="center"/>
    </xf>
    <xf numFmtId="0" fontId="1" fillId="0" borderId="0" xfId="0" quotePrefix="1" applyFont="1" applyFill="1" applyBorder="1"/>
    <xf numFmtId="0" fontId="1" fillId="0" borderId="6" xfId="0" applyFont="1" applyBorder="1" applyAlignment="1">
      <alignment horizontal="right"/>
    </xf>
    <xf numFmtId="2" fontId="3" fillId="0" borderId="25" xfId="0" applyNumberFormat="1" applyFont="1" applyFill="1" applyBorder="1" applyAlignment="1" applyProtection="1">
      <alignment horizontal="center" vertical="center"/>
      <protection locked="0"/>
    </xf>
    <xf numFmtId="2" fontId="3" fillId="0" borderId="25" xfId="0" applyNumberFormat="1" applyFont="1" applyBorder="1" applyAlignment="1">
      <alignment horizontal="center" vertical="center"/>
    </xf>
    <xf numFmtId="0" fontId="1" fillId="0" borderId="0" xfId="0" applyFont="1" applyBorder="1" applyAlignment="1">
      <alignment horizontal="left" vertical="center" wrapText="1"/>
    </xf>
    <xf numFmtId="0" fontId="22" fillId="0" borderId="40" xfId="0" applyFont="1" applyBorder="1" applyAlignment="1">
      <alignment horizontal="left" vertical="center" wrapText="1"/>
    </xf>
    <xf numFmtId="0" fontId="0" fillId="0" borderId="25" xfId="0" applyBorder="1" applyAlignment="1">
      <alignment horizontal="center" vertical="center"/>
    </xf>
    <xf numFmtId="2" fontId="3" fillId="2" borderId="25" xfId="0" applyNumberFormat="1" applyFont="1" applyFill="1" applyBorder="1" applyAlignment="1" applyProtection="1">
      <alignment horizontal="center" vertical="center"/>
      <protection locked="0"/>
    </xf>
    <xf numFmtId="2" fontId="0" fillId="0" borderId="40" xfId="0" applyNumberFormat="1" applyBorder="1" applyAlignment="1">
      <alignment horizontal="center" vertical="center"/>
    </xf>
    <xf numFmtId="0" fontId="6" fillId="0" borderId="40" xfId="0" applyFont="1" applyBorder="1" applyAlignment="1">
      <alignment horizontal="right" vertical="center"/>
    </xf>
    <xf numFmtId="2" fontId="0" fillId="0" borderId="28" xfId="0" applyNumberFormat="1" applyBorder="1" applyAlignment="1">
      <alignment horizontal="center" vertical="center"/>
    </xf>
    <xf numFmtId="0" fontId="6" fillId="0" borderId="28" xfId="0" applyFont="1" applyBorder="1" applyAlignment="1">
      <alignment horizontal="right" vertical="center"/>
    </xf>
    <xf numFmtId="2" fontId="3" fillId="0" borderId="43" xfId="0" applyNumberFormat="1" applyFont="1" applyBorder="1" applyAlignment="1">
      <alignment horizontal="center" vertical="center"/>
    </xf>
    <xf numFmtId="2" fontId="3" fillId="0" borderId="25" xfId="0" applyNumberFormat="1" applyFont="1" applyFill="1" applyBorder="1" applyAlignment="1">
      <alignment horizontal="center" vertical="center"/>
    </xf>
    <xf numFmtId="2" fontId="0" fillId="0" borderId="43" xfId="0" applyNumberFormat="1" applyBorder="1" applyAlignment="1">
      <alignment horizontal="center" vertical="center"/>
    </xf>
    <xf numFmtId="0" fontId="6" fillId="0" borderId="43" xfId="0" applyFont="1" applyBorder="1" applyAlignment="1">
      <alignment horizontal="right" vertical="center"/>
    </xf>
    <xf numFmtId="1" fontId="3" fillId="4" borderId="25" xfId="0" applyNumberFormat="1" applyFont="1" applyFill="1" applyBorder="1" applyAlignment="1">
      <alignment horizontal="center" vertical="center"/>
    </xf>
    <xf numFmtId="0" fontId="6" fillId="0" borderId="25" xfId="0" applyFont="1" applyBorder="1" applyAlignment="1">
      <alignment horizontal="center" vertical="center"/>
    </xf>
    <xf numFmtId="0" fontId="1" fillId="0" borderId="25" xfId="0" applyFont="1" applyBorder="1" applyAlignment="1">
      <alignment horizontal="center" vertical="center"/>
    </xf>
    <xf numFmtId="0" fontId="5" fillId="0" borderId="25" xfId="0" applyFont="1" applyBorder="1" applyAlignment="1">
      <alignment horizontal="center" vertical="center"/>
    </xf>
    <xf numFmtId="164" fontId="3" fillId="4" borderId="25" xfId="0" applyNumberFormat="1" applyFont="1" applyFill="1" applyBorder="1" applyAlignment="1">
      <alignment horizontal="center" vertical="center"/>
    </xf>
    <xf numFmtId="2" fontId="1" fillId="0" borderId="25" xfId="0" applyNumberFormat="1" applyFont="1" applyFill="1" applyBorder="1" applyAlignment="1" applyProtection="1">
      <alignment horizontal="center" vertical="center"/>
      <protection locked="0"/>
    </xf>
    <xf numFmtId="2" fontId="1" fillId="0" borderId="25" xfId="0" applyNumberFormat="1" applyFont="1" applyBorder="1" applyAlignment="1">
      <alignment horizontal="center" vertical="center"/>
    </xf>
    <xf numFmtId="2" fontId="1" fillId="0" borderId="40" xfId="0" applyNumberFormat="1" applyFont="1" applyBorder="1" applyAlignment="1">
      <alignment horizontal="center" vertical="center"/>
    </xf>
    <xf numFmtId="2" fontId="1" fillId="0" borderId="28" xfId="0" applyNumberFormat="1" applyFont="1" applyBorder="1" applyAlignment="1">
      <alignment horizontal="center" vertical="center"/>
    </xf>
    <xf numFmtId="2" fontId="1" fillId="0" borderId="43" xfId="0" applyNumberFormat="1" applyFont="1" applyBorder="1" applyAlignment="1">
      <alignment horizontal="center" vertical="center"/>
    </xf>
    <xf numFmtId="2" fontId="1" fillId="0" borderId="25" xfId="0" applyNumberFormat="1" applyFont="1" applyFill="1" applyBorder="1" applyAlignment="1">
      <alignment horizontal="center" vertical="center"/>
    </xf>
    <xf numFmtId="2" fontId="1" fillId="0" borderId="9" xfId="0" applyNumberFormat="1" applyFont="1" applyBorder="1" applyAlignment="1">
      <alignment horizontal="center" vertical="center"/>
    </xf>
    <xf numFmtId="1" fontId="3" fillId="0" borderId="0" xfId="0" applyNumberFormat="1" applyFont="1" applyFill="1" applyBorder="1" applyAlignment="1">
      <alignment horizontal="center"/>
    </xf>
    <xf numFmtId="2" fontId="0" fillId="0" borderId="3" xfId="0" applyNumberFormat="1" applyBorder="1" applyAlignment="1">
      <alignment horizontal="center"/>
    </xf>
    <xf numFmtId="0" fontId="0" fillId="0" borderId="11" xfId="0" applyBorder="1" applyAlignment="1">
      <alignment horizontal="center"/>
    </xf>
    <xf numFmtId="0" fontId="6" fillId="0" borderId="10" xfId="0" applyFont="1" applyBorder="1" applyAlignment="1">
      <alignment horizontal="right"/>
    </xf>
    <xf numFmtId="0" fontId="6" fillId="0" borderId="0" xfId="0" applyFont="1" applyBorder="1" applyAlignment="1">
      <alignment horizontal="center" vertical="center"/>
    </xf>
    <xf numFmtId="0" fontId="0" fillId="0" borderId="0" xfId="0" applyBorder="1" applyAlignment="1">
      <alignment horizontal="center" vertical="center"/>
    </xf>
    <xf numFmtId="2" fontId="3" fillId="0" borderId="0" xfId="0" applyNumberFormat="1" applyFont="1" applyBorder="1" applyAlignment="1">
      <alignment horizontal="center" vertical="center"/>
    </xf>
    <xf numFmtId="0" fontId="22" fillId="0" borderId="40" xfId="0" applyFont="1" applyBorder="1" applyAlignment="1">
      <alignment horizontal="left" vertical="center"/>
    </xf>
    <xf numFmtId="0" fontId="5" fillId="0" borderId="6" xfId="0" applyFont="1" applyBorder="1" applyAlignment="1">
      <alignment horizontal="right"/>
    </xf>
    <xf numFmtId="2" fontId="3" fillId="0" borderId="8" xfId="0" applyNumberFormat="1" applyFont="1" applyBorder="1" applyAlignment="1">
      <alignment horizontal="center"/>
    </xf>
    <xf numFmtId="2" fontId="3" fillId="0" borderId="4" xfId="0" applyNumberFormat="1" applyFont="1" applyBorder="1" applyAlignment="1">
      <alignment horizontal="center"/>
    </xf>
    <xf numFmtId="0" fontId="22" fillId="0" borderId="0" xfId="0" applyFont="1" applyBorder="1" applyAlignment="1">
      <alignment horizontal="center" vertical="center" wrapText="1"/>
    </xf>
    <xf numFmtId="0" fontId="22" fillId="0" borderId="25" xfId="0" applyFont="1" applyBorder="1" applyAlignment="1">
      <alignment horizontal="center" vertical="center" wrapText="1"/>
    </xf>
    <xf numFmtId="0" fontId="22" fillId="4" borderId="25" xfId="0" applyFont="1" applyFill="1" applyBorder="1" applyAlignment="1">
      <alignment horizontal="center" vertical="center" wrapText="1"/>
    </xf>
    <xf numFmtId="0" fontId="1" fillId="0" borderId="6" xfId="0" applyFont="1" applyBorder="1" applyAlignment="1">
      <alignment horizontal="center"/>
    </xf>
    <xf numFmtId="0" fontId="6" fillId="0" borderId="42" xfId="0" applyFont="1" applyBorder="1" applyAlignment="1">
      <alignment horizontal="center" vertical="center"/>
    </xf>
    <xf numFmtId="1" fontId="3" fillId="0" borderId="10" xfId="0" applyNumberFormat="1" applyFont="1" applyFill="1" applyBorder="1" applyAlignment="1">
      <alignment horizontal="center" vertical="center"/>
    </xf>
    <xf numFmtId="164" fontId="22" fillId="4" borderId="25" xfId="0" applyNumberFormat="1" applyFont="1" applyFill="1" applyBorder="1" applyAlignment="1">
      <alignment horizontal="center" vertical="center" wrapText="1"/>
    </xf>
    <xf numFmtId="1" fontId="3" fillId="0" borderId="9" xfId="0" applyNumberFormat="1" applyFont="1" applyBorder="1" applyAlignment="1">
      <alignment horizontal="center"/>
    </xf>
    <xf numFmtId="2" fontId="1" fillId="0" borderId="25" xfId="0" applyNumberFormat="1" applyFont="1" applyFill="1" applyBorder="1" applyAlignment="1" applyProtection="1">
      <alignment horizontal="center"/>
      <protection locked="0"/>
    </xf>
    <xf numFmtId="2" fontId="3" fillId="0" borderId="48" xfId="0" applyNumberFormat="1" applyFont="1" applyBorder="1" applyAlignment="1">
      <alignment horizontal="center"/>
    </xf>
    <xf numFmtId="0" fontId="1" fillId="0" borderId="0" xfId="0" applyFont="1"/>
    <xf numFmtId="0" fontId="1" fillId="0" borderId="5" xfId="0" applyFont="1" applyBorder="1"/>
    <xf numFmtId="0" fontId="1" fillId="0" borderId="0" xfId="0" applyFont="1" applyBorder="1"/>
    <xf numFmtId="0" fontId="1" fillId="0" borderId="0" xfId="0" applyFont="1" applyBorder="1" applyAlignment="1">
      <alignment horizontal="left"/>
    </xf>
    <xf numFmtId="0" fontId="1" fillId="0" borderId="5" xfId="0" applyFont="1" applyBorder="1" applyAlignment="1">
      <alignment vertical="center" wrapText="1"/>
    </xf>
    <xf numFmtId="165" fontId="4" fillId="0" borderId="8" xfId="0" applyNumberFormat="1" applyFont="1" applyBorder="1" applyAlignment="1" applyProtection="1">
      <alignment horizontal="center"/>
      <protection locked="0"/>
    </xf>
    <xf numFmtId="0" fontId="1" fillId="0" borderId="9" xfId="0" applyFont="1" applyBorder="1" applyAlignment="1">
      <alignment horizontal="center"/>
    </xf>
    <xf numFmtId="0" fontId="0" fillId="0" borderId="5" xfId="0" applyBorder="1" applyAlignment="1">
      <alignment horizontal="left" vertical="center" wrapText="1"/>
    </xf>
    <xf numFmtId="0" fontId="0" fillId="0" borderId="0" xfId="0" applyBorder="1" applyAlignment="1">
      <alignment horizontal="left" vertical="center" wrapText="1"/>
    </xf>
    <xf numFmtId="2" fontId="3" fillId="0" borderId="0" xfId="0" applyNumberFormat="1" applyFont="1" applyFill="1" applyBorder="1" applyAlignment="1">
      <alignment horizontal="center"/>
    </xf>
    <xf numFmtId="2" fontId="3" fillId="0" borderId="6" xfId="0" applyNumberFormat="1" applyFont="1" applyFill="1" applyBorder="1" applyAlignment="1">
      <alignment horizontal="center"/>
    </xf>
    <xf numFmtId="164" fontId="3" fillId="0" borderId="9" xfId="0" applyNumberFormat="1" applyFont="1" applyFill="1" applyBorder="1" applyAlignment="1" applyProtection="1">
      <alignment horizontal="center"/>
      <protection locked="0"/>
    </xf>
    <xf numFmtId="164" fontId="3" fillId="4" borderId="9" xfId="0" applyNumberFormat="1" applyFont="1" applyFill="1" applyBorder="1" applyAlignment="1">
      <alignment horizontal="center"/>
    </xf>
    <xf numFmtId="2" fontId="1" fillId="0" borderId="9" xfId="0" applyNumberFormat="1" applyFont="1" applyBorder="1" applyAlignment="1">
      <alignment horizontal="center"/>
    </xf>
    <xf numFmtId="1" fontId="1" fillId="4" borderId="9" xfId="0" applyNumberFormat="1" applyFont="1" applyFill="1" applyBorder="1" applyAlignment="1">
      <alignment horizontal="center"/>
    </xf>
    <xf numFmtId="2" fontId="1" fillId="4" borderId="9" xfId="0" applyNumberFormat="1" applyFont="1" applyFill="1" applyBorder="1" applyAlignment="1">
      <alignment horizontal="center"/>
    </xf>
    <xf numFmtId="0" fontId="24" fillId="0" borderId="9" xfId="0" applyFont="1" applyBorder="1" applyAlignment="1">
      <alignment horizontal="center"/>
    </xf>
    <xf numFmtId="0" fontId="25" fillId="0" borderId="9" xfId="0" applyFont="1" applyBorder="1" applyAlignment="1">
      <alignment horizontal="center"/>
    </xf>
    <xf numFmtId="0" fontId="26" fillId="0" borderId="18" xfId="0" applyFont="1" applyBorder="1" applyAlignment="1">
      <alignment horizontal="center"/>
    </xf>
    <xf numFmtId="0" fontId="25" fillId="0" borderId="10" xfId="0" applyFont="1" applyBorder="1" applyAlignment="1">
      <alignment horizontal="center"/>
    </xf>
    <xf numFmtId="0" fontId="25" fillId="0" borderId="0" xfId="0" applyFont="1" applyBorder="1" applyAlignment="1">
      <alignment horizontal="center"/>
    </xf>
    <xf numFmtId="0" fontId="25" fillId="0" borderId="12" xfId="0" applyFont="1" applyBorder="1" applyAlignment="1">
      <alignment horizontal="center"/>
    </xf>
    <xf numFmtId="0" fontId="25" fillId="0" borderId="19" xfId="0" applyFont="1" applyBorder="1" applyAlignment="1">
      <alignment horizontal="center"/>
    </xf>
    <xf numFmtId="0" fontId="27" fillId="0" borderId="9" xfId="0" applyFont="1" applyBorder="1" applyAlignment="1">
      <alignment horizontal="center"/>
    </xf>
    <xf numFmtId="0" fontId="27" fillId="0" borderId="10" xfId="0" applyFont="1" applyBorder="1" applyAlignment="1">
      <alignment horizontal="center"/>
    </xf>
    <xf numFmtId="0" fontId="28" fillId="0" borderId="9" xfId="0" applyFont="1" applyBorder="1" applyAlignment="1">
      <alignment horizontal="center"/>
    </xf>
    <xf numFmtId="0" fontId="29" fillId="0" borderId="9" xfId="0" applyFont="1" applyBorder="1" applyAlignment="1">
      <alignment horizontal="center"/>
    </xf>
    <xf numFmtId="0" fontId="30" fillId="0" borderId="9" xfId="0" applyFont="1" applyBorder="1" applyAlignment="1">
      <alignment horizontal="center"/>
    </xf>
    <xf numFmtId="0" fontId="30" fillId="0" borderId="10" xfId="0" applyFont="1" applyBorder="1" applyAlignment="1">
      <alignment horizontal="center"/>
    </xf>
    <xf numFmtId="0" fontId="0" fillId="0" borderId="0" xfId="0" applyBorder="1" applyAlignment="1">
      <alignment vertical="center"/>
    </xf>
    <xf numFmtId="0" fontId="0" fillId="0" borderId="5" xfId="0" applyBorder="1" applyAlignment="1">
      <alignment vertical="center"/>
    </xf>
    <xf numFmtId="0" fontId="1" fillId="0" borderId="0"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xf>
    <xf numFmtId="166" fontId="1" fillId="4" borderId="9" xfId="0" applyNumberFormat="1" applyFont="1" applyFill="1" applyBorder="1" applyAlignment="1">
      <alignment horizontal="center"/>
    </xf>
    <xf numFmtId="0" fontId="13" fillId="0" borderId="5" xfId="0" applyFont="1" applyBorder="1" applyAlignment="1">
      <alignment textRotation="90" wrapText="1"/>
    </xf>
    <xf numFmtId="0" fontId="13" fillId="0" borderId="5" xfId="0" applyFont="1" applyBorder="1" applyAlignment="1">
      <alignment textRotation="90"/>
    </xf>
    <xf numFmtId="0" fontId="13" fillId="0" borderId="0" xfId="0" applyFont="1" applyBorder="1" applyAlignment="1">
      <alignment textRotation="90" wrapText="1"/>
    </xf>
    <xf numFmtId="0" fontId="13" fillId="0" borderId="0" xfId="0" applyFont="1" applyBorder="1" applyAlignment="1">
      <alignment textRotation="90"/>
    </xf>
    <xf numFmtId="0" fontId="13" fillId="0" borderId="0" xfId="0" applyFont="1" applyBorder="1" applyAlignment="1">
      <alignment horizontal="left" vertical="top"/>
    </xf>
    <xf numFmtId="0" fontId="13" fillId="0" borderId="0" xfId="0" applyFont="1" applyBorder="1" applyAlignment="1">
      <alignment horizontal="left"/>
    </xf>
    <xf numFmtId="0" fontId="13" fillId="0" borderId="0" xfId="0" applyFont="1" applyBorder="1" applyAlignment="1">
      <alignment horizontal="right"/>
    </xf>
    <xf numFmtId="0" fontId="0" fillId="0" borderId="5" xfId="0" applyBorder="1" applyAlignment="1">
      <alignment horizontal="center"/>
    </xf>
    <xf numFmtId="0" fontId="0" fillId="0" borderId="7" xfId="0" applyBorder="1" applyAlignment="1">
      <alignment horizontal="center"/>
    </xf>
    <xf numFmtId="2" fontId="1" fillId="0" borderId="9" xfId="0" applyNumberFormat="1" applyFont="1" applyBorder="1" applyAlignment="1">
      <alignment horizontal="left"/>
    </xf>
    <xf numFmtId="0" fontId="24" fillId="0" borderId="51" xfId="0" applyFont="1" applyBorder="1" applyAlignment="1">
      <alignment horizontal="center"/>
    </xf>
    <xf numFmtId="0" fontId="27" fillId="0" borderId="9" xfId="0" applyFont="1" applyBorder="1" applyAlignment="1">
      <alignment horizontal="center" vertical="center"/>
    </xf>
    <xf numFmtId="2" fontId="21" fillId="0" borderId="0" xfId="0" applyNumberFormat="1" applyFont="1" applyBorder="1" applyAlignment="1">
      <alignment horizontal="right"/>
    </xf>
    <xf numFmtId="1" fontId="3" fillId="0" borderId="6" xfId="0" applyNumberFormat="1" applyFont="1" applyFill="1" applyBorder="1" applyAlignment="1">
      <alignment horizontal="center"/>
    </xf>
    <xf numFmtId="164" fontId="3" fillId="2" borderId="6" xfId="0" applyNumberFormat="1" applyFont="1" applyFill="1" applyBorder="1" applyAlignment="1" applyProtection="1">
      <alignment horizontal="center"/>
      <protection locked="0"/>
    </xf>
    <xf numFmtId="164" fontId="3" fillId="0" borderId="8" xfId="0" applyNumberFormat="1" applyFont="1" applyBorder="1" applyAlignment="1">
      <alignment horizontal="center"/>
    </xf>
    <xf numFmtId="164" fontId="3" fillId="0" borderId="4" xfId="0" applyNumberFormat="1" applyFont="1" applyBorder="1" applyAlignment="1">
      <alignment horizontal="center"/>
    </xf>
    <xf numFmtId="164" fontId="3" fillId="0" borderId="6" xfId="0" applyNumberFormat="1" applyFont="1" applyBorder="1" applyAlignment="1">
      <alignment horizontal="center"/>
    </xf>
    <xf numFmtId="2" fontId="0" fillId="0" borderId="43" xfId="0" applyNumberFormat="1" applyBorder="1" applyAlignment="1">
      <alignment horizontal="center"/>
    </xf>
    <xf numFmtId="0" fontId="6" fillId="0" borderId="43" xfId="0" applyFont="1" applyBorder="1" applyAlignment="1">
      <alignment horizontal="right"/>
    </xf>
    <xf numFmtId="2" fontId="3" fillId="0" borderId="43" xfId="0" applyNumberFormat="1" applyFont="1" applyBorder="1" applyAlignment="1">
      <alignment horizontal="center"/>
    </xf>
    <xf numFmtId="2" fontId="0" fillId="0" borderId="40" xfId="0" applyNumberFormat="1" applyBorder="1" applyAlignment="1">
      <alignment horizontal="center"/>
    </xf>
    <xf numFmtId="0" fontId="6" fillId="0" borderId="40" xfId="0" applyFont="1" applyBorder="1" applyAlignment="1">
      <alignment horizontal="right"/>
    </xf>
    <xf numFmtId="2" fontId="3" fillId="0" borderId="40" xfId="0" applyNumberFormat="1" applyFont="1" applyBorder="1" applyAlignment="1">
      <alignment horizontal="center"/>
    </xf>
    <xf numFmtId="0" fontId="6" fillId="0" borderId="0" xfId="0" applyFont="1" applyBorder="1" applyAlignment="1">
      <alignment horizontal="right"/>
    </xf>
    <xf numFmtId="0" fontId="21" fillId="0" borderId="11" xfId="0" applyFont="1" applyBorder="1" applyAlignment="1">
      <alignment horizontal="center"/>
    </xf>
    <xf numFmtId="0" fontId="14" fillId="0" borderId="0" xfId="0" applyFont="1" applyBorder="1" applyAlignment="1">
      <alignment horizontal="left" vertical="center"/>
    </xf>
    <xf numFmtId="2" fontId="3" fillId="0" borderId="52" xfId="0" applyNumberFormat="1" applyFont="1" applyBorder="1" applyAlignment="1">
      <alignment horizontal="center"/>
    </xf>
    <xf numFmtId="164" fontId="3" fillId="0" borderId="53" xfId="0" applyNumberFormat="1" applyFont="1" applyBorder="1" applyAlignment="1">
      <alignment horizontal="center"/>
    </xf>
    <xf numFmtId="2" fontId="3" fillId="0" borderId="54" xfId="0" applyNumberFormat="1" applyFont="1" applyBorder="1" applyAlignment="1">
      <alignment horizontal="center"/>
    </xf>
    <xf numFmtId="2" fontId="3" fillId="0" borderId="53" xfId="0" applyNumberFormat="1" applyFont="1" applyBorder="1" applyAlignment="1">
      <alignment horizontal="center"/>
    </xf>
    <xf numFmtId="0" fontId="0" fillId="0" borderId="38" xfId="0" applyBorder="1"/>
    <xf numFmtId="2" fontId="0" fillId="0" borderId="14" xfId="0" applyNumberFormat="1" applyBorder="1" applyAlignment="1">
      <alignment horizontal="center"/>
    </xf>
    <xf numFmtId="0" fontId="0" fillId="0" borderId="55" xfId="0" applyBorder="1"/>
    <xf numFmtId="1" fontId="3" fillId="4" borderId="53" xfId="0" applyNumberFormat="1" applyFont="1" applyFill="1" applyBorder="1" applyAlignment="1">
      <alignment horizontal="center"/>
    </xf>
    <xf numFmtId="0" fontId="0" fillId="0" borderId="56" xfId="0" applyBorder="1"/>
    <xf numFmtId="2" fontId="3" fillId="0" borderId="57" xfId="0" applyNumberFormat="1" applyFont="1" applyBorder="1" applyAlignment="1">
      <alignment horizontal="center"/>
    </xf>
    <xf numFmtId="0" fontId="0" fillId="0" borderId="58" xfId="0" applyBorder="1"/>
    <xf numFmtId="2" fontId="3" fillId="0" borderId="59" xfId="0" applyNumberFormat="1" applyFont="1" applyBorder="1" applyAlignment="1">
      <alignment horizontal="center"/>
    </xf>
    <xf numFmtId="1" fontId="3" fillId="2" borderId="53" xfId="0" applyNumberFormat="1" applyFont="1" applyFill="1" applyBorder="1" applyAlignment="1" applyProtection="1">
      <alignment horizontal="center"/>
      <protection locked="0"/>
    </xf>
    <xf numFmtId="1" fontId="3" fillId="0" borderId="57" xfId="0" applyNumberFormat="1" applyFont="1" applyBorder="1" applyAlignment="1">
      <alignment horizontal="center"/>
    </xf>
    <xf numFmtId="1" fontId="3" fillId="0" borderId="59" xfId="0" applyNumberFormat="1" applyFont="1" applyBorder="1" applyAlignment="1">
      <alignment horizontal="center"/>
    </xf>
    <xf numFmtId="1" fontId="3" fillId="0" borderId="53" xfId="0" applyNumberFormat="1" applyFont="1" applyBorder="1" applyAlignment="1">
      <alignment horizontal="center"/>
    </xf>
    <xf numFmtId="0" fontId="0" fillId="0" borderId="39" xfId="0" applyBorder="1"/>
    <xf numFmtId="2" fontId="0" fillId="0" borderId="21" xfId="0" applyNumberFormat="1" applyBorder="1" applyAlignment="1">
      <alignment horizontal="center"/>
    </xf>
    <xf numFmtId="0" fontId="6" fillId="0" borderId="21" xfId="0" applyFont="1" applyBorder="1" applyAlignment="1">
      <alignment horizontal="right"/>
    </xf>
    <xf numFmtId="0" fontId="12" fillId="0" borderId="0" xfId="0" applyFont="1" applyAlignment="1">
      <alignment horizontal="left" vertical="center" wrapText="1"/>
    </xf>
    <xf numFmtId="0" fontId="12" fillId="3" borderId="28" xfId="0" applyFont="1" applyFill="1" applyBorder="1" applyAlignment="1">
      <alignment horizontal="left" vertical="center" wrapText="1"/>
    </xf>
    <xf numFmtId="0" fontId="12" fillId="3" borderId="27" xfId="0" applyFont="1" applyFill="1" applyBorder="1" applyAlignment="1">
      <alignment horizontal="left" vertical="center" wrapText="1"/>
    </xf>
    <xf numFmtId="0" fontId="12" fillId="3" borderId="29" xfId="0" applyFont="1" applyFill="1" applyBorder="1" applyAlignment="1">
      <alignment horizontal="left" vertical="center" wrapText="1"/>
    </xf>
    <xf numFmtId="0" fontId="12" fillId="3" borderId="40"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1" fillId="3" borderId="3"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3" borderId="1" xfId="0" applyFont="1" applyFill="1" applyBorder="1" applyAlignment="1">
      <alignment horizontal="left" vertical="top" wrapText="1"/>
    </xf>
    <xf numFmtId="0" fontId="12" fillId="3" borderId="3"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 fillId="0" borderId="25" xfId="0" applyFont="1" applyBorder="1" applyAlignment="1">
      <alignment horizontal="left" vertical="center" wrapText="1"/>
    </xf>
    <xf numFmtId="0" fontId="22" fillId="0" borderId="25" xfId="0" applyFont="1" applyBorder="1" applyAlignment="1">
      <alignment horizontal="left" vertical="center" wrapText="1"/>
    </xf>
    <xf numFmtId="0" fontId="6" fillId="0" borderId="25"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0"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0" xfId="0" applyFont="1" applyBorder="1" applyAlignment="1">
      <alignment horizontal="center" vertical="center"/>
    </xf>
    <xf numFmtId="0" fontId="9" fillId="0" borderId="37" xfId="0" applyFont="1" applyBorder="1" applyAlignment="1">
      <alignment horizontal="center" vertical="center"/>
    </xf>
    <xf numFmtId="165" fontId="4" fillId="0" borderId="1" xfId="0" applyNumberFormat="1" applyFont="1" applyBorder="1" applyAlignment="1" applyProtection="1">
      <alignment horizontal="left"/>
      <protection locked="0"/>
    </xf>
    <xf numFmtId="165" fontId="0" fillId="0" borderId="1" xfId="0" applyNumberFormat="1" applyBorder="1" applyAlignment="1" applyProtection="1">
      <alignment horizontal="left"/>
      <protection locked="0"/>
    </xf>
    <xf numFmtId="0" fontId="0" fillId="0" borderId="0" xfId="0" quotePrefix="1" applyBorder="1" applyAlignment="1">
      <alignment horizontal="left" vertical="center"/>
    </xf>
    <xf numFmtId="0" fontId="0" fillId="0" borderId="0" xfId="0" applyBorder="1" applyAlignment="1">
      <alignment horizontal="left" vertical="center"/>
    </xf>
    <xf numFmtId="49" fontId="18" fillId="0" borderId="38" xfId="0" applyNumberFormat="1" applyFont="1" applyBorder="1" applyAlignment="1">
      <alignment horizontal="center" vertical="center"/>
    </xf>
    <xf numFmtId="49" fontId="18" fillId="0" borderId="17" xfId="0" applyNumberFormat="1" applyFont="1" applyBorder="1" applyAlignment="1">
      <alignment horizontal="center" vertical="center"/>
    </xf>
    <xf numFmtId="49" fontId="18" fillId="0" borderId="39" xfId="0" applyNumberFormat="1" applyFont="1" applyBorder="1" applyAlignment="1">
      <alignment horizontal="center" vertical="center"/>
    </xf>
    <xf numFmtId="49" fontId="18" fillId="0" borderId="24" xfId="0" applyNumberFormat="1" applyFont="1" applyBorder="1" applyAlignment="1">
      <alignment horizontal="center" vertical="center"/>
    </xf>
    <xf numFmtId="0" fontId="21" fillId="0" borderId="1" xfId="0" applyFont="1" applyBorder="1" applyAlignment="1">
      <alignment horizontal="left"/>
    </xf>
    <xf numFmtId="2" fontId="3" fillId="0" borderId="11" xfId="0" applyNumberFormat="1" applyFont="1" applyBorder="1" applyAlignment="1">
      <alignment horizontal="center" vertical="center" wrapText="1"/>
    </xf>
    <xf numFmtId="2" fontId="3" fillId="0" borderId="9" xfId="0" applyNumberFormat="1" applyFont="1" applyBorder="1" applyAlignment="1">
      <alignment horizontal="center" vertical="center" wrapText="1"/>
    </xf>
    <xf numFmtId="2" fontId="3" fillId="0" borderId="48"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49" xfId="0" applyFont="1" applyBorder="1" applyAlignment="1">
      <alignment horizontal="center" vertical="center"/>
    </xf>
    <xf numFmtId="0" fontId="3" fillId="0" borderId="30" xfId="0" applyFont="1" applyBorder="1" applyAlignment="1">
      <alignment horizontal="center" vertical="center"/>
    </xf>
    <xf numFmtId="0" fontId="3" fillId="0" borderId="5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48" xfId="0" applyFont="1" applyBorder="1" applyAlignment="1">
      <alignment horizontal="center" vertical="center"/>
    </xf>
    <xf numFmtId="0" fontId="22" fillId="0" borderId="28" xfId="0" applyFont="1" applyBorder="1" applyAlignment="1">
      <alignment horizontal="left" vertical="center"/>
    </xf>
    <xf numFmtId="0" fontId="22" fillId="0" borderId="43" xfId="0" applyFont="1" applyBorder="1" applyAlignment="1">
      <alignment horizontal="left" vertical="center"/>
    </xf>
    <xf numFmtId="0" fontId="33" fillId="0" borderId="28" xfId="0" quotePrefix="1" applyFont="1" applyBorder="1" applyAlignment="1">
      <alignment vertical="top" wrapText="1"/>
    </xf>
    <xf numFmtId="0" fontId="22" fillId="0" borderId="28" xfId="0" applyFont="1" applyBorder="1" applyAlignment="1">
      <alignment vertical="top" wrapText="1"/>
    </xf>
    <xf numFmtId="0" fontId="6" fillId="0" borderId="8" xfId="0" applyFont="1" applyBorder="1" applyAlignment="1">
      <alignment horizontal="center" vertical="center"/>
    </xf>
    <xf numFmtId="0" fontId="22" fillId="0" borderId="42"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1" fillId="0" borderId="0"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vertical="center"/>
    </xf>
    <xf numFmtId="0" fontId="1" fillId="0" borderId="0" xfId="0" applyFont="1" applyAlignment="1">
      <alignment horizontal="left" vertical="center" wrapText="1"/>
    </xf>
    <xf numFmtId="0" fontId="33" fillId="0" borderId="5" xfId="0" applyFont="1" applyBorder="1" applyAlignment="1">
      <alignment horizontal="left" vertical="top" wrapText="1"/>
    </xf>
    <xf numFmtId="0" fontId="33" fillId="0" borderId="0" xfId="0" applyFont="1" applyBorder="1" applyAlignment="1">
      <alignment horizontal="left" vertical="top" wrapText="1"/>
    </xf>
    <xf numFmtId="0" fontId="33" fillId="0" borderId="6" xfId="0" applyFont="1" applyBorder="1" applyAlignment="1">
      <alignment horizontal="left" vertical="top" wrapText="1"/>
    </xf>
    <xf numFmtId="0" fontId="33" fillId="0" borderId="47" xfId="0" applyFont="1" applyBorder="1" applyAlignment="1">
      <alignment horizontal="left" vertical="top" wrapText="1"/>
    </xf>
    <xf numFmtId="0" fontId="33" fillId="0" borderId="43" xfId="0" applyFont="1" applyBorder="1" applyAlignment="1">
      <alignment horizontal="left" vertical="top" wrapText="1"/>
    </xf>
    <xf numFmtId="0" fontId="33" fillId="0" borderId="44" xfId="0" applyFont="1" applyBorder="1" applyAlignment="1">
      <alignment horizontal="left" vertical="top" wrapText="1"/>
    </xf>
    <xf numFmtId="0" fontId="33" fillId="0" borderId="7" xfId="0" applyFont="1" applyBorder="1" applyAlignment="1">
      <alignment horizontal="left" vertical="top" wrapText="1"/>
    </xf>
    <xf numFmtId="0" fontId="33" fillId="0" borderId="1" xfId="0" applyFont="1" applyBorder="1" applyAlignment="1">
      <alignment horizontal="left" vertical="top" wrapText="1"/>
    </xf>
    <xf numFmtId="0" fontId="33" fillId="0" borderId="8" xfId="0" applyFont="1" applyBorder="1" applyAlignment="1">
      <alignment horizontal="left" vertical="top" wrapText="1"/>
    </xf>
    <xf numFmtId="49" fontId="17" fillId="0" borderId="38" xfId="0" applyNumberFormat="1" applyFont="1" applyBorder="1" applyAlignment="1">
      <alignment horizontal="center" vertical="center"/>
    </xf>
    <xf numFmtId="0" fontId="17" fillId="0" borderId="17" xfId="0" applyNumberFormat="1" applyFont="1" applyBorder="1" applyAlignment="1">
      <alignment horizontal="center" vertical="center"/>
    </xf>
    <xf numFmtId="0" fontId="17" fillId="0" borderId="39" xfId="0" applyNumberFormat="1" applyFont="1" applyBorder="1" applyAlignment="1">
      <alignment horizontal="center" vertical="center"/>
    </xf>
    <xf numFmtId="0" fontId="17" fillId="0" borderId="24" xfId="0" applyNumberFormat="1" applyFont="1" applyBorder="1" applyAlignment="1">
      <alignment horizontal="center" vertical="center"/>
    </xf>
    <xf numFmtId="0" fontId="5" fillId="0" borderId="1" xfId="0" applyFont="1" applyBorder="1" applyAlignment="1" applyProtection="1">
      <alignment horizontal="left"/>
      <protection locked="0"/>
    </xf>
    <xf numFmtId="0" fontId="33" fillId="0" borderId="23" xfId="0" applyFont="1" applyBorder="1" applyAlignment="1">
      <alignment horizontal="left" vertical="top" wrapText="1"/>
    </xf>
    <xf numFmtId="0" fontId="33" fillId="0" borderId="20" xfId="0" applyFont="1" applyBorder="1" applyAlignment="1">
      <alignment horizontal="left" vertical="top" wrapText="1"/>
    </xf>
    <xf numFmtId="0" fontId="33" fillId="0" borderId="21" xfId="0" applyFont="1" applyBorder="1" applyAlignment="1">
      <alignment horizontal="left" vertical="top" wrapText="1"/>
    </xf>
    <xf numFmtId="0" fontId="33" fillId="0" borderId="40" xfId="0" applyFont="1" applyBorder="1" applyAlignment="1">
      <alignment horizontal="left" vertical="top"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cellXfs>
  <cellStyles count="2">
    <cellStyle name="Normal" xfId="0" builtinId="0"/>
    <cellStyle name="Pourcentage" xfId="1" builtinId="5"/>
  </cellStyles>
  <dxfs count="20">
    <dxf>
      <font>
        <color auto="1"/>
      </font>
      <fill>
        <patternFill>
          <bgColor rgb="FFFFFF00"/>
        </patternFill>
      </fill>
    </dxf>
    <dxf>
      <font>
        <color auto="1"/>
      </font>
      <fill>
        <patternFill>
          <bgColor theme="8" tint="0.59996337778862885"/>
        </patternFill>
      </fill>
    </dxf>
    <dxf>
      <font>
        <color rgb="FF9C0006"/>
      </font>
      <fill>
        <patternFill>
          <bgColor rgb="FFFFC7CE"/>
        </patternFill>
      </fill>
    </dxf>
    <dxf>
      <fill>
        <patternFill>
          <bgColor rgb="FFFFC000"/>
        </patternFill>
      </fill>
    </dxf>
    <dxf>
      <font>
        <color rgb="FF006100"/>
      </font>
      <fill>
        <patternFill>
          <bgColor rgb="FFC6EFCE"/>
        </patternFill>
      </fill>
    </dxf>
    <dxf>
      <font>
        <color theme="9" tint="-0.499984740745262"/>
      </font>
      <fill>
        <patternFill>
          <bgColor rgb="FFFFFF99"/>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CC"/>
      <color rgb="FFF3FD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J$22" fmlaRange="$S$1:$S$2" noThreeD="1" sel="1" val="0"/>
</file>

<file path=xl/ctrlProps/ctrlProp10.xml><?xml version="1.0" encoding="utf-8"?>
<formControlPr xmlns="http://schemas.microsoft.com/office/spreadsheetml/2009/9/main" objectType="Drop" dropLines="2" dropStyle="combo" dx="16" fmlaLink="$L$57" fmlaRange="$T$1:$T$2" noThreeD="1" sel="2" val="0"/>
</file>

<file path=xl/ctrlProps/ctrlProp11.xml><?xml version="1.0" encoding="utf-8"?>
<formControlPr xmlns="http://schemas.microsoft.com/office/spreadsheetml/2009/9/main" objectType="Drop" dropLines="2" dropStyle="combo" dx="16" fmlaLink="$M$55" fmlaRange="$T$1:$T$2" noThreeD="1" sel="1" val="0"/>
</file>

<file path=xl/ctrlProps/ctrlProp12.xml><?xml version="1.0" encoding="utf-8"?>
<formControlPr xmlns="http://schemas.microsoft.com/office/spreadsheetml/2009/9/main" objectType="Drop" dropLines="2" dropStyle="combo" dx="16" fmlaLink="$M$57" fmlaRange="$T$1:$T$2" noThreeD="1" sel="2" val="0"/>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Drop" dropLines="2" dropStyle="combo" dx="16" fmlaLink="$L$35" fmlaRange="$O$35:$O$36" noThreeD="1" sel="1" val="0"/>
</file>

<file path=xl/ctrlProps/ctrlProp17.xml><?xml version="1.0" encoding="utf-8"?>
<formControlPr xmlns="http://schemas.microsoft.com/office/spreadsheetml/2009/9/main" objectType="Drop" dropLines="2" dropStyle="combo" dx="16" fmlaLink="$J$35" fmlaRange="$O$35:$O$36" noThreeD="1" sel="1" val="0"/>
</file>

<file path=xl/ctrlProps/ctrlProp18.xml><?xml version="1.0" encoding="utf-8"?>
<formControlPr xmlns="http://schemas.microsoft.com/office/spreadsheetml/2009/9/main" objectType="Drop" dropLines="2" dropStyle="combo" dx="16" fmlaLink="$K$35" fmlaRange="$O$35:$O$36" noThreeD="1" sel="1" val="0"/>
</file>

<file path=xl/ctrlProps/ctrlProp19.xml><?xml version="1.0" encoding="utf-8"?>
<formControlPr xmlns="http://schemas.microsoft.com/office/spreadsheetml/2009/9/main" objectType="Drop" dropLines="2" dropStyle="combo" dx="16" fmlaLink="$M$35" fmlaRange="$O$35:$O$36" noThreeD="1" sel="1" val="0"/>
</file>

<file path=xl/ctrlProps/ctrlProp2.xml><?xml version="1.0" encoding="utf-8"?>
<formControlPr xmlns="http://schemas.microsoft.com/office/spreadsheetml/2009/9/main" objectType="Drop" dropLines="2" dropStyle="combo" dx="16" fmlaLink="$K$22" fmlaRange="$S$1:$S$2" noThreeD="1" sel="1" val="0"/>
</file>

<file path=xl/ctrlProps/ctrlProp3.xml><?xml version="1.0" encoding="utf-8"?>
<formControlPr xmlns="http://schemas.microsoft.com/office/spreadsheetml/2009/9/main" objectType="Drop" dropLines="2" dropStyle="combo" dx="16" fmlaLink="$L$22" fmlaRange="$S$1:$S$2" noThreeD="1" sel="1" val="0"/>
</file>

<file path=xl/ctrlProps/ctrlProp4.xml><?xml version="1.0" encoding="utf-8"?>
<formControlPr xmlns="http://schemas.microsoft.com/office/spreadsheetml/2009/9/main" objectType="Drop" dropLines="2" dropStyle="combo" dx="16" fmlaLink="$M$22" fmlaRange="$S$1:$S$2" noThreeD="1" sel="1" val="0"/>
</file>

<file path=xl/ctrlProps/ctrlProp5.xml><?xml version="1.0" encoding="utf-8"?>
<formControlPr xmlns="http://schemas.microsoft.com/office/spreadsheetml/2009/9/main" objectType="Drop" dropLines="2" dropStyle="combo" dx="16" fmlaLink="$J$55" fmlaRange="$T$1:$T$2" noThreeD="1" sel="1" val="0"/>
</file>

<file path=xl/ctrlProps/ctrlProp6.xml><?xml version="1.0" encoding="utf-8"?>
<formControlPr xmlns="http://schemas.microsoft.com/office/spreadsheetml/2009/9/main" objectType="Drop" dropLines="2" dropStyle="combo" dx="16" fmlaLink="$J$57" fmlaRange="$T$1:$T$2" noThreeD="1" sel="2" val="0"/>
</file>

<file path=xl/ctrlProps/ctrlProp7.xml><?xml version="1.0" encoding="utf-8"?>
<formControlPr xmlns="http://schemas.microsoft.com/office/spreadsheetml/2009/9/main" objectType="Drop" dropLines="2" dropStyle="combo" dx="16" fmlaLink="$K$55" fmlaRange="$T$1:$T$2" noThreeD="1" sel="1" val="0"/>
</file>

<file path=xl/ctrlProps/ctrlProp8.xml><?xml version="1.0" encoding="utf-8"?>
<formControlPr xmlns="http://schemas.microsoft.com/office/spreadsheetml/2009/9/main" objectType="Drop" dropLines="2" dropStyle="combo" dx="16" fmlaLink="$K$57" fmlaRange="$T$1:$T$2" noThreeD="1" sel="2" val="0"/>
</file>

<file path=xl/ctrlProps/ctrlProp9.xml><?xml version="1.0" encoding="utf-8"?>
<formControlPr xmlns="http://schemas.microsoft.com/office/spreadsheetml/2009/9/main" objectType="Drop" dropLines="2" dropStyle="combo" dx="16" fmlaLink="$L$55" fmlaRange="$T$1:$T$2"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1085850</xdr:colOff>
      <xdr:row>2</xdr:row>
      <xdr:rowOff>66675</xdr:rowOff>
    </xdr:to>
    <xdr:pic>
      <xdr:nvPicPr>
        <xdr:cNvPr id="2050" name="Picture 1" descr="Logo_Laval">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858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9525</xdr:colOff>
      <xdr:row>2</xdr:row>
      <xdr:rowOff>104775</xdr:rowOff>
    </xdr:to>
    <xdr:pic>
      <xdr:nvPicPr>
        <xdr:cNvPr id="1027" name="Picture 1" descr="Logo_Laval">
          <a:extLst>
            <a:ext uri="{FF2B5EF4-FFF2-40B4-BE49-F238E27FC236}">
              <a16:creationId xmlns:a16="http://schemas.microsoft.com/office/drawing/2014/main" id="{00000000-0008-0000-0100-00000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28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9</xdr:col>
          <xdr:colOff>742950</xdr:colOff>
          <xdr:row>22</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161925</xdr:rowOff>
        </xdr:from>
        <xdr:to>
          <xdr:col>10</xdr:col>
          <xdr:colOff>742950</xdr:colOff>
          <xdr:row>22</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0</xdr:rowOff>
        </xdr:from>
        <xdr:to>
          <xdr:col>11</xdr:col>
          <xdr:colOff>742950</xdr:colOff>
          <xdr:row>22</xdr:row>
          <xdr:rowOff>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21</xdr:row>
          <xdr:rowOff>0</xdr:rowOff>
        </xdr:from>
        <xdr:to>
          <xdr:col>12</xdr:col>
          <xdr:colOff>781050</xdr:colOff>
          <xdr:row>22</xdr:row>
          <xdr:rowOff>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53</xdr:row>
          <xdr:rowOff>161925</xdr:rowOff>
        </xdr:from>
        <xdr:to>
          <xdr:col>9</xdr:col>
          <xdr:colOff>771525</xdr:colOff>
          <xdr:row>55</xdr:row>
          <xdr:rowOff>9525</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56</xdr:row>
          <xdr:rowOff>9525</xdr:rowOff>
        </xdr:from>
        <xdr:to>
          <xdr:col>9</xdr:col>
          <xdr:colOff>771525</xdr:colOff>
          <xdr:row>57</xdr:row>
          <xdr:rowOff>28575</xdr:rowOff>
        </xdr:to>
        <xdr:sp macro="" textlink="">
          <xdr:nvSpPr>
            <xdr:cNvPr id="1050" name="Drop Down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53</xdr:row>
          <xdr:rowOff>161925</xdr:rowOff>
        </xdr:from>
        <xdr:to>
          <xdr:col>10</xdr:col>
          <xdr:colOff>762000</xdr:colOff>
          <xdr:row>55</xdr:row>
          <xdr:rowOff>0</xdr:rowOff>
        </xdr:to>
        <xdr:sp macro="" textlink="">
          <xdr:nvSpPr>
            <xdr:cNvPr id="1051" name="Drop Down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56</xdr:row>
          <xdr:rowOff>9525</xdr:rowOff>
        </xdr:from>
        <xdr:to>
          <xdr:col>10</xdr:col>
          <xdr:colOff>762000</xdr:colOff>
          <xdr:row>57</xdr:row>
          <xdr:rowOff>9525</xdr:rowOff>
        </xdr:to>
        <xdr:sp macro="" textlink="">
          <xdr:nvSpPr>
            <xdr:cNvPr id="1052" name="Drop Down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53</xdr:row>
          <xdr:rowOff>152400</xdr:rowOff>
        </xdr:from>
        <xdr:to>
          <xdr:col>11</xdr:col>
          <xdr:colOff>786847</xdr:colOff>
          <xdr:row>54</xdr:row>
          <xdr:rowOff>152400</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55</xdr:row>
          <xdr:rowOff>161925</xdr:rowOff>
        </xdr:from>
        <xdr:to>
          <xdr:col>11</xdr:col>
          <xdr:colOff>786847</xdr:colOff>
          <xdr:row>57</xdr:row>
          <xdr:rowOff>0</xdr:rowOff>
        </xdr:to>
        <xdr:sp macro="" textlink="">
          <xdr:nvSpPr>
            <xdr:cNvPr id="1054" name="Drop Down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53</xdr:row>
          <xdr:rowOff>152400</xdr:rowOff>
        </xdr:from>
        <xdr:to>
          <xdr:col>13</xdr:col>
          <xdr:colOff>19050</xdr:colOff>
          <xdr:row>55</xdr:row>
          <xdr:rowOff>0</xdr:rowOff>
        </xdr:to>
        <xdr:sp macro="" textlink="">
          <xdr:nvSpPr>
            <xdr:cNvPr id="1055" name="Drop Down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55</xdr:row>
          <xdr:rowOff>161925</xdr:rowOff>
        </xdr:from>
        <xdr:to>
          <xdr:col>13</xdr:col>
          <xdr:colOff>19050</xdr:colOff>
          <xdr:row>57</xdr:row>
          <xdr:rowOff>9525</xdr:rowOff>
        </xdr:to>
        <xdr:sp macro="" textlink="">
          <xdr:nvSpPr>
            <xdr:cNvPr id="1056" name="Drop Down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702467</xdr:colOff>
      <xdr:row>113</xdr:row>
      <xdr:rowOff>87544</xdr:rowOff>
    </xdr:from>
    <xdr:to>
      <xdr:col>6</xdr:col>
      <xdr:colOff>916780</xdr:colOff>
      <xdr:row>116</xdr:row>
      <xdr:rowOff>105180</xdr:rowOff>
    </xdr:to>
    <xdr:grpSp>
      <xdr:nvGrpSpPr>
        <xdr:cNvPr id="89" name="Group 60">
          <a:extLst>
            <a:ext uri="{FF2B5EF4-FFF2-40B4-BE49-F238E27FC236}">
              <a16:creationId xmlns:a16="http://schemas.microsoft.com/office/drawing/2014/main" id="{00000000-0008-0000-0100-000059000000}"/>
            </a:ext>
          </a:extLst>
        </xdr:cNvPr>
        <xdr:cNvGrpSpPr>
          <a:grpSpLocks/>
        </xdr:cNvGrpSpPr>
      </xdr:nvGrpSpPr>
      <xdr:grpSpPr bwMode="auto">
        <a:xfrm>
          <a:off x="4727815" y="20537305"/>
          <a:ext cx="214313" cy="763071"/>
          <a:chOff x="34" y="142"/>
          <a:chExt cx="27" cy="85"/>
        </a:xfrm>
      </xdr:grpSpPr>
      <xdr:sp macro="" textlink="">
        <xdr:nvSpPr>
          <xdr:cNvPr id="157" name="Line 8">
            <a:extLst>
              <a:ext uri="{FF2B5EF4-FFF2-40B4-BE49-F238E27FC236}">
                <a16:creationId xmlns:a16="http://schemas.microsoft.com/office/drawing/2014/main" id="{00000000-0008-0000-0100-00009D000000}"/>
              </a:ext>
            </a:extLst>
          </xdr:cNvPr>
          <xdr:cNvSpPr>
            <a:spLocks noChangeShapeType="1"/>
          </xdr:cNvSpPr>
        </xdr:nvSpPr>
        <xdr:spPr bwMode="auto">
          <a:xfrm flipV="1">
            <a:off x="47" y="142"/>
            <a:ext cx="0" cy="46"/>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type="stealth" w="lg" len="med"/>
          </a:ln>
          <a:extLst>
            <a:ext uri="{909E8E84-426E-40DD-AFC4-6F175D3DCCD1}">
              <a14:hiddenFill xmlns:a14="http://schemas.microsoft.com/office/drawing/2010/main">
                <a:noFill/>
              </a14:hiddenFill>
            </a:ext>
          </a:extLst>
        </xdr:spPr>
      </xdr:sp>
      <xdr:sp macro="" textlink="">
        <xdr:nvSpPr>
          <xdr:cNvPr id="158" name="Text Box 58">
            <a:extLst>
              <a:ext uri="{FF2B5EF4-FFF2-40B4-BE49-F238E27FC236}">
                <a16:creationId xmlns:a16="http://schemas.microsoft.com/office/drawing/2014/main" id="{00000000-0008-0000-0100-00009E000000}"/>
              </a:ext>
            </a:extLst>
          </xdr:cNvPr>
          <xdr:cNvSpPr txBox="1">
            <a:spLocks noChangeArrowheads="1"/>
          </xdr:cNvSpPr>
        </xdr:nvSpPr>
        <xdr:spPr bwMode="auto">
          <a:xfrm>
            <a:off x="34" y="185"/>
            <a:ext cx="27" cy="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5720" rIns="45720" bIns="0" anchor="t" upright="1"/>
          <a:lstStyle/>
          <a:p>
            <a:pPr algn="ctr" rtl="0">
              <a:defRPr sz="1000"/>
            </a:pPr>
            <a:r>
              <a:rPr lang="fr-CA" sz="1400" b="1" i="0" u="none" strike="noStrike" baseline="0">
                <a:solidFill>
                  <a:srgbClr val="000000"/>
                </a:solidFill>
                <a:latin typeface="Arial Black"/>
              </a:rPr>
              <a:t>N</a:t>
            </a:r>
          </a:p>
        </xdr:txBody>
      </xdr:sp>
      <xdr:sp macro="" textlink="">
        <xdr:nvSpPr>
          <xdr:cNvPr id="159" name="Line 59">
            <a:extLst>
              <a:ext uri="{FF2B5EF4-FFF2-40B4-BE49-F238E27FC236}">
                <a16:creationId xmlns:a16="http://schemas.microsoft.com/office/drawing/2014/main" id="{00000000-0008-0000-0100-00009F000000}"/>
              </a:ext>
            </a:extLst>
          </xdr:cNvPr>
          <xdr:cNvSpPr>
            <a:spLocks noChangeShapeType="1"/>
          </xdr:cNvSpPr>
        </xdr:nvSpPr>
        <xdr:spPr bwMode="auto">
          <a:xfrm>
            <a:off x="47" y="214"/>
            <a:ext cx="0" cy="13"/>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0</xdr:col>
      <xdr:colOff>202406</xdr:colOff>
      <xdr:row>113</xdr:row>
      <xdr:rowOff>142875</xdr:rowOff>
    </xdr:from>
    <xdr:to>
      <xdr:col>6</xdr:col>
      <xdr:colOff>485238</xdr:colOff>
      <xdr:row>121</xdr:row>
      <xdr:rowOff>47387</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202406" y="20657344"/>
          <a:ext cx="4295238" cy="19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9525</xdr:colOff>
      <xdr:row>2</xdr:row>
      <xdr:rowOff>104775</xdr:rowOff>
    </xdr:to>
    <xdr:pic>
      <xdr:nvPicPr>
        <xdr:cNvPr id="2" name="Picture 1" descr="Logo_Lava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28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3</xdr:col>
      <xdr:colOff>160197</xdr:colOff>
      <xdr:row>2</xdr:row>
      <xdr:rowOff>156882</xdr:rowOff>
    </xdr:to>
    <xdr:pic>
      <xdr:nvPicPr>
        <xdr:cNvPr id="3" name="Picture 2" descr="Logo_Laval">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1638" cy="481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152400</xdr:colOff>
          <xdr:row>15</xdr:row>
          <xdr:rowOff>133350</xdr:rowOff>
        </xdr:from>
        <xdr:to>
          <xdr:col>1</xdr:col>
          <xdr:colOff>400050</xdr:colOff>
          <xdr:row>17</xdr:row>
          <xdr:rowOff>19050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16</xdr:row>
          <xdr:rowOff>133350</xdr:rowOff>
        </xdr:from>
        <xdr:to>
          <xdr:col>1</xdr:col>
          <xdr:colOff>400050</xdr:colOff>
          <xdr:row>18</xdr:row>
          <xdr:rowOff>19050</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20</xdr:row>
          <xdr:rowOff>133350</xdr:rowOff>
        </xdr:from>
        <xdr:to>
          <xdr:col>1</xdr:col>
          <xdr:colOff>400050</xdr:colOff>
          <xdr:row>22</xdr:row>
          <xdr:rowOff>19050</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34</xdr:row>
          <xdr:rowOff>0</xdr:rowOff>
        </xdr:from>
        <xdr:to>
          <xdr:col>11</xdr:col>
          <xdr:colOff>781050</xdr:colOff>
          <xdr:row>35</xdr:row>
          <xdr:rowOff>0</xdr:rowOff>
        </xdr:to>
        <xdr:sp macro="" textlink="">
          <xdr:nvSpPr>
            <xdr:cNvPr id="4102" name="Drop Down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34</xdr:row>
          <xdr:rowOff>0</xdr:rowOff>
        </xdr:from>
        <xdr:to>
          <xdr:col>9</xdr:col>
          <xdr:colOff>781050</xdr:colOff>
          <xdr:row>35</xdr:row>
          <xdr:rowOff>0</xdr:rowOff>
        </xdr:to>
        <xdr:sp macro="" textlink="">
          <xdr:nvSpPr>
            <xdr:cNvPr id="4103" name="Drop Down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34</xdr:row>
          <xdr:rowOff>0</xdr:rowOff>
        </xdr:from>
        <xdr:to>
          <xdr:col>10</xdr:col>
          <xdr:colOff>781050</xdr:colOff>
          <xdr:row>35</xdr:row>
          <xdr:rowOff>0</xdr:rowOff>
        </xdr:to>
        <xdr:sp macro="" textlink="">
          <xdr:nvSpPr>
            <xdr:cNvPr id="4104" name="Drop Down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34</xdr:row>
          <xdr:rowOff>0</xdr:rowOff>
        </xdr:from>
        <xdr:to>
          <xdr:col>12</xdr:col>
          <xdr:colOff>781050</xdr:colOff>
          <xdr:row>35</xdr:row>
          <xdr:rowOff>0</xdr:rowOff>
        </xdr:to>
        <xdr:sp macro="" textlink="">
          <xdr:nvSpPr>
            <xdr:cNvPr id="4105" name="Drop Down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92900</xdr:colOff>
      <xdr:row>46</xdr:row>
      <xdr:rowOff>56165</xdr:rowOff>
    </xdr:from>
    <xdr:ext cx="1722395" cy="340991"/>
    <mc:AlternateContent xmlns:mc="http://schemas.openxmlformats.org/markup-compatibility/2006" xmlns:a14="http://schemas.microsoft.com/office/drawing/2010/main">
      <mc:Choice Requires="a14">
        <xdr:sp macro="" textlink="">
          <xdr:nvSpPr>
            <xdr:cNvPr id="29" name="ZoneTexte 28">
              <a:extLst>
                <a:ext uri="{FF2B5EF4-FFF2-40B4-BE49-F238E27FC236}">
                  <a16:creationId xmlns:a16="http://schemas.microsoft.com/office/drawing/2014/main" id="{00000000-0008-0000-0200-00001D000000}"/>
                </a:ext>
              </a:extLst>
            </xdr:cNvPr>
            <xdr:cNvSpPr txBox="1"/>
          </xdr:nvSpPr>
          <xdr:spPr>
            <a:xfrm>
              <a:off x="759650" y="7504715"/>
              <a:ext cx="1722395" cy="3409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fr-CA" sz="1100" b="0" i="1">
                        <a:latin typeface="Cambria Math" panose="02040503050406030204" pitchFamily="18" charset="0"/>
                      </a:rPr>
                      <m:t>𝑁</m:t>
                    </m:r>
                    <m:r>
                      <a:rPr lang="fr-CA" sz="1100" i="1">
                        <a:latin typeface="Cambria Math" panose="02040503050406030204" pitchFamily="18" charset="0"/>
                      </a:rPr>
                      <m:t>=</m:t>
                    </m:r>
                    <m:f>
                      <m:fPr>
                        <m:ctrlPr>
                          <a:rPr lang="fr-CA" sz="1100" i="1">
                            <a:latin typeface="Cambria Math" panose="02040503050406030204" pitchFamily="18" charset="0"/>
                          </a:rPr>
                        </m:ctrlPr>
                      </m:fPr>
                      <m:num>
                        <m:sSup>
                          <m:sSupPr>
                            <m:ctrlPr>
                              <a:rPr lang="fr-CA" sz="1100" i="1">
                                <a:latin typeface="Cambria Math" panose="02040503050406030204" pitchFamily="18" charset="0"/>
                              </a:rPr>
                            </m:ctrlPr>
                          </m:sSupPr>
                          <m:e>
                            <m:d>
                              <m:dPr>
                                <m:ctrlPr>
                                  <a:rPr lang="fr-CA" sz="1100" i="1">
                                    <a:solidFill>
                                      <a:schemeClr val="tx1"/>
                                    </a:solidFill>
                                    <a:effectLst/>
                                    <a:latin typeface="Cambria Math" panose="02040503050406030204" pitchFamily="18" charset="0"/>
                                    <a:ea typeface="+mn-ea"/>
                                    <a:cs typeface="+mn-cs"/>
                                  </a:rPr>
                                </m:ctrlPr>
                              </m:dPr>
                              <m:e>
                                <m:r>
                                  <a:rPr lang="fr-CA" sz="1100" b="0" i="1">
                                    <a:solidFill>
                                      <a:schemeClr val="tx1"/>
                                    </a:solidFill>
                                    <a:effectLst/>
                                    <a:latin typeface="Cambria Math" panose="02040503050406030204" pitchFamily="18" charset="0"/>
                                    <a:ea typeface="+mn-ea"/>
                                    <a:cs typeface="+mn-cs"/>
                                  </a:rPr>
                                  <m:t>𝑞</m:t>
                                </m:r>
                                <m:r>
                                  <a:rPr lang="fr-CA" sz="1100" b="0" i="1">
                                    <a:solidFill>
                                      <a:schemeClr val="tx1"/>
                                    </a:solidFill>
                                    <a:effectLst/>
                                    <a:latin typeface="Cambria Math" panose="02040503050406030204" pitchFamily="18" charset="0"/>
                                    <a:ea typeface="+mn-ea"/>
                                    <a:cs typeface="+mn-cs"/>
                                  </a:rPr>
                                  <m:t> ∗</m:t>
                                </m:r>
                                <m:r>
                                  <a:rPr lang="fr-CA" sz="1100" b="0" i="1">
                                    <a:solidFill>
                                      <a:schemeClr val="tx1"/>
                                    </a:solidFill>
                                    <a:effectLst/>
                                    <a:latin typeface="Cambria Math" panose="02040503050406030204" pitchFamily="18" charset="0"/>
                                    <a:ea typeface="+mn-ea"/>
                                    <a:cs typeface="+mn-cs"/>
                                  </a:rPr>
                                  <m:t>𝑐</m:t>
                                </m:r>
                              </m:e>
                            </m:d>
                            <m:r>
                              <a:rPr lang="fr-CA" sz="1100" b="0" i="1">
                                <a:solidFill>
                                  <a:schemeClr val="tx1"/>
                                </a:solidFill>
                                <a:effectLst/>
                                <a:latin typeface="Cambria Math" panose="02040503050406030204" pitchFamily="18" charset="0"/>
                                <a:ea typeface="+mn-ea"/>
                                <a:cs typeface="+mn-cs"/>
                              </a:rPr>
                              <m:t>+(</m:t>
                            </m:r>
                            <m:r>
                              <a:rPr lang="fr-CA" sz="1100" b="0" i="1">
                                <a:solidFill>
                                  <a:schemeClr val="tx1"/>
                                </a:solidFill>
                                <a:effectLst/>
                                <a:latin typeface="Cambria Math" panose="02040503050406030204" pitchFamily="18" charset="0"/>
                                <a:ea typeface="+mn-ea"/>
                                <a:cs typeface="+mn-cs"/>
                              </a:rPr>
                              <m:t>𝑞</m:t>
                            </m:r>
                            <m:r>
                              <a:rPr lang="fr-CA" sz="1100" b="0" i="1">
                                <a:solidFill>
                                  <a:schemeClr val="tx1"/>
                                </a:solidFill>
                                <a:effectLst/>
                                <a:latin typeface="Cambria Math" panose="02040503050406030204" pitchFamily="18" charset="0"/>
                                <a:ea typeface="+mn-ea"/>
                                <a:cs typeface="+mn-cs"/>
                              </a:rPr>
                              <m:t> ∗</m:t>
                            </m:r>
                            <m:r>
                              <a:rPr lang="fr-CA" sz="1100" b="0" i="1">
                                <a:solidFill>
                                  <a:schemeClr val="tx1"/>
                                </a:solidFill>
                                <a:effectLst/>
                                <a:latin typeface="Cambria Math" panose="02040503050406030204" pitchFamily="18" charset="0"/>
                                <a:ea typeface="+mn-ea"/>
                                <a:cs typeface="+mn-cs"/>
                              </a:rPr>
                              <m:t>𝑐</m:t>
                            </m:r>
                            <m:r>
                              <a:rPr lang="fr-CA" sz="1100" b="0" i="1">
                                <a:solidFill>
                                  <a:schemeClr val="tx1"/>
                                </a:solidFill>
                                <a:effectLst/>
                                <a:latin typeface="Cambria Math" panose="02040503050406030204" pitchFamily="18" charset="0"/>
                                <a:ea typeface="+mn-ea"/>
                                <a:cs typeface="+mn-cs"/>
                              </a:rPr>
                              <m:t>)</m:t>
                            </m:r>
                          </m:e>
                          <m:sup>
                            <m:r>
                              <a:rPr lang="fr-CA" sz="1100" b="0" i="1">
                                <a:latin typeface="Cambria Math" panose="02040503050406030204" pitchFamily="18" charset="0"/>
                              </a:rPr>
                              <m:t>0,5</m:t>
                            </m:r>
                          </m:sup>
                        </m:sSup>
                      </m:num>
                      <m:den>
                        <m:r>
                          <a:rPr lang="fr-CA" sz="1100" b="0" i="1">
                            <a:latin typeface="Cambria Math" panose="02040503050406030204" pitchFamily="18" charset="0"/>
                          </a:rPr>
                          <m:t>4</m:t>
                        </m:r>
                      </m:den>
                    </m:f>
                    <m:r>
                      <a:rPr lang="fr-CA" sz="1100" i="1">
                        <a:latin typeface="Cambria Math" panose="02040503050406030204" pitchFamily="18" charset="0"/>
                      </a:rPr>
                      <m:t>+</m:t>
                    </m:r>
                    <m:r>
                      <a:rPr lang="fr-CA" sz="1100" b="0" i="1">
                        <a:latin typeface="Cambria Math" panose="02040503050406030204" pitchFamily="18" charset="0"/>
                      </a:rPr>
                      <m:t>1</m:t>
                    </m:r>
                  </m:oMath>
                </m:oMathPara>
              </a14:m>
              <a:endParaRPr lang="fr-CA" sz="1100"/>
            </a:p>
          </xdr:txBody>
        </xdr:sp>
      </mc:Choice>
      <mc:Fallback xmlns="">
        <xdr:sp macro="" textlink="">
          <xdr:nvSpPr>
            <xdr:cNvPr id="29" name="ZoneTexte 28"/>
            <xdr:cNvSpPr txBox="1"/>
          </xdr:nvSpPr>
          <xdr:spPr>
            <a:xfrm>
              <a:off x="759650" y="7504715"/>
              <a:ext cx="1722395" cy="3409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fr-CA" sz="1100" b="0" i="0">
                  <a:latin typeface="Cambria Math" panose="02040503050406030204" pitchFamily="18" charset="0"/>
                </a:rPr>
                <a:t>𝑁</a:t>
              </a:r>
              <a:r>
                <a:rPr lang="fr-CA" sz="1100" i="0">
                  <a:latin typeface="Cambria Math" panose="02040503050406030204" pitchFamily="18" charset="0"/>
                </a:rPr>
                <a:t>=〖</a:t>
              </a:r>
              <a:r>
                <a:rPr lang="fr-CA" sz="1100" i="0">
                  <a:solidFill>
                    <a:schemeClr val="tx1"/>
                  </a:solidFill>
                  <a:effectLst/>
                  <a:latin typeface="+mn-lt"/>
                  <a:ea typeface="+mn-ea"/>
                  <a:cs typeface="+mn-cs"/>
                </a:rPr>
                <a:t>(</a:t>
              </a:r>
              <a:r>
                <a:rPr lang="fr-CA" sz="1100" b="0" i="0">
                  <a:solidFill>
                    <a:schemeClr val="tx1"/>
                  </a:solidFill>
                  <a:effectLst/>
                  <a:latin typeface="+mn-lt"/>
                  <a:ea typeface="+mn-ea"/>
                  <a:cs typeface="+mn-cs"/>
                </a:rPr>
                <a:t>𝑞 ∗𝑐)+(𝑞 ∗𝑐</a:t>
              </a:r>
              <a:r>
                <a:rPr lang="fr-CA" sz="1100" b="0" i="0">
                  <a:solidFill>
                    <a:schemeClr val="tx1"/>
                  </a:solidFill>
                  <a:effectLst/>
                  <a:latin typeface="Cambria Math" panose="02040503050406030204" pitchFamily="18" charset="0"/>
                  <a:ea typeface="+mn-ea"/>
                  <a:cs typeface="+mn-cs"/>
                </a:rPr>
                <a:t>)〗^</a:t>
              </a:r>
              <a:r>
                <a:rPr lang="fr-CA" sz="1100" b="0" i="0">
                  <a:latin typeface="Cambria Math" panose="02040503050406030204" pitchFamily="18" charset="0"/>
                </a:rPr>
                <a:t>0,5/4</a:t>
              </a:r>
              <a:r>
                <a:rPr lang="fr-CA" sz="1100" i="0">
                  <a:latin typeface="Cambria Math" panose="02040503050406030204" pitchFamily="18" charset="0"/>
                </a:rPr>
                <a:t>+</a:t>
              </a:r>
              <a:r>
                <a:rPr lang="fr-CA" sz="1100" b="0" i="0">
                  <a:latin typeface="Cambria Math" panose="02040503050406030204" pitchFamily="18" charset="0"/>
                </a:rPr>
                <a:t>1</a:t>
              </a:r>
              <a:endParaRPr lang="fr-CA" sz="1100"/>
            </a:p>
          </xdr:txBody>
        </xdr:sp>
      </mc:Fallback>
    </mc:AlternateContent>
    <xdr:clientData/>
  </xdr:oneCellAnchor>
  <xdr:oneCellAnchor>
    <xdr:from>
      <xdr:col>4</xdr:col>
      <xdr:colOff>260318</xdr:colOff>
      <xdr:row>101</xdr:row>
      <xdr:rowOff>32226</xdr:rowOff>
    </xdr:from>
    <xdr:ext cx="857542" cy="172227"/>
    <mc:AlternateContent xmlns:mc="http://schemas.openxmlformats.org/markup-compatibility/2006" xmlns:a14="http://schemas.microsoft.com/office/drawing/2010/main">
      <mc:Choice Requires="a14">
        <xdr:sp macro="" textlink="">
          <xdr:nvSpPr>
            <xdr:cNvPr id="30" name="ZoneTexte 29">
              <a:extLst>
                <a:ext uri="{FF2B5EF4-FFF2-40B4-BE49-F238E27FC236}">
                  <a16:creationId xmlns:a16="http://schemas.microsoft.com/office/drawing/2014/main" id="{00000000-0008-0000-0200-00001E000000}"/>
                </a:ext>
              </a:extLst>
            </xdr:cNvPr>
            <xdr:cNvSpPr txBox="1"/>
          </xdr:nvSpPr>
          <xdr:spPr>
            <a:xfrm>
              <a:off x="2527268" y="11938476"/>
              <a:ext cx="8575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fr-CA" sz="1100" b="0" i="0">
                        <a:latin typeface="Cambria Math" panose="02040503050406030204" pitchFamily="18" charset="0"/>
                      </a:rPr>
                      <m:t>d</m:t>
                    </m:r>
                    <m:r>
                      <a:rPr lang="fr-CA" sz="1100" i="1">
                        <a:latin typeface="Cambria Math" panose="02040503050406030204" pitchFamily="18" charset="0"/>
                      </a:rPr>
                      <m:t>=</m:t>
                    </m:r>
                    <m:r>
                      <a:rPr lang="fr-CA" sz="1100" b="0" i="1">
                        <a:latin typeface="Cambria Math" panose="02040503050406030204" pitchFamily="18" charset="0"/>
                      </a:rPr>
                      <m:t>(</m:t>
                    </m:r>
                    <m:r>
                      <a:rPr lang="fr-CA" sz="1100" b="0" i="1">
                        <a:latin typeface="Cambria Math" panose="02040503050406030204" pitchFamily="18" charset="0"/>
                      </a:rPr>
                      <m:t>𝑙</m:t>
                    </m:r>
                    <m:r>
                      <a:rPr lang="fr-CA" sz="1100" b="0" i="1">
                        <a:latin typeface="Cambria Math" panose="02040503050406030204" pitchFamily="18" charset="0"/>
                      </a:rPr>
                      <m:t>/</m:t>
                    </m:r>
                    <m:r>
                      <a:rPr lang="fr-CA" sz="1100" b="0" i="1">
                        <a:latin typeface="Cambria Math" panose="02040503050406030204" pitchFamily="18" charset="0"/>
                      </a:rPr>
                      <m:t>𝑣</m:t>
                    </m:r>
                    <m:r>
                      <a:rPr lang="fr-CA" sz="1100" b="0" i="1">
                        <a:latin typeface="Cambria Math" panose="02040503050406030204" pitchFamily="18" charset="0"/>
                      </a:rPr>
                      <m:t>)−</m:t>
                    </m:r>
                    <m:r>
                      <a:rPr lang="fr-CA" sz="1100" b="0" i="1">
                        <a:latin typeface="Cambria Math" panose="02040503050406030204" pitchFamily="18" charset="0"/>
                      </a:rPr>
                      <m:t>𝑥</m:t>
                    </m:r>
                  </m:oMath>
                </m:oMathPara>
              </a14:m>
              <a:endParaRPr lang="fr-CA" sz="1100"/>
            </a:p>
          </xdr:txBody>
        </xdr:sp>
      </mc:Choice>
      <mc:Fallback xmlns="">
        <xdr:sp macro="" textlink="">
          <xdr:nvSpPr>
            <xdr:cNvPr id="30" name="ZoneTexte 29"/>
            <xdr:cNvSpPr txBox="1"/>
          </xdr:nvSpPr>
          <xdr:spPr>
            <a:xfrm>
              <a:off x="2527268" y="11938476"/>
              <a:ext cx="8575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fr-CA" sz="1100" b="0" i="0">
                  <a:latin typeface="Cambria Math" panose="02040503050406030204" pitchFamily="18" charset="0"/>
                </a:rPr>
                <a:t>d</a:t>
              </a:r>
              <a:r>
                <a:rPr lang="fr-CA" sz="1100" i="0">
                  <a:latin typeface="Cambria Math" panose="02040503050406030204" pitchFamily="18" charset="0"/>
                </a:rPr>
                <a:t>=</a:t>
              </a:r>
              <a:r>
                <a:rPr lang="fr-CA" sz="1100" b="0" i="0">
                  <a:latin typeface="Cambria Math" panose="02040503050406030204" pitchFamily="18" charset="0"/>
                </a:rPr>
                <a:t>(𝑙/𝑣)−𝑥</a:t>
              </a:r>
              <a:endParaRPr lang="fr-CA" sz="1100"/>
            </a:p>
          </xdr:txBody>
        </xdr:sp>
      </mc:Fallback>
    </mc:AlternateContent>
    <xdr:clientData/>
  </xdr:oneCellAnchor>
  <xdr:oneCellAnchor>
    <xdr:from>
      <xdr:col>4</xdr:col>
      <xdr:colOff>180975</xdr:colOff>
      <xdr:row>53</xdr:row>
      <xdr:rowOff>19050</xdr:rowOff>
    </xdr:from>
    <xdr:ext cx="1322478" cy="172227"/>
    <mc:AlternateContent xmlns:mc="http://schemas.openxmlformats.org/markup-compatibility/2006" xmlns:a14="http://schemas.microsoft.com/office/drawing/2010/main">
      <mc:Choice Requires="a14">
        <xdr:sp macro="" textlink="">
          <xdr:nvSpPr>
            <xdr:cNvPr id="39" name="ZoneTexte 38">
              <a:extLst>
                <a:ext uri="{FF2B5EF4-FFF2-40B4-BE49-F238E27FC236}">
                  <a16:creationId xmlns:a16="http://schemas.microsoft.com/office/drawing/2014/main" id="{00000000-0008-0000-0200-000027000000}"/>
                </a:ext>
              </a:extLst>
            </xdr:cNvPr>
            <xdr:cNvSpPr txBox="1"/>
          </xdr:nvSpPr>
          <xdr:spPr>
            <a:xfrm>
              <a:off x="2447925" y="8772525"/>
              <a:ext cx="132247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fr-CA" sz="1100" b="0" i="0">
                        <a:latin typeface="Cambria Math" panose="02040503050406030204" pitchFamily="18" charset="0"/>
                      </a:rPr>
                      <m:t>e</m:t>
                    </m:r>
                    <m:r>
                      <a:rPr lang="fr-CA" sz="1100" i="1">
                        <a:latin typeface="Cambria Math" panose="02040503050406030204" pitchFamily="18" charset="0"/>
                      </a:rPr>
                      <m:t>=</m:t>
                    </m:r>
                    <m:r>
                      <a:rPr lang="fr-CA" sz="1100" b="0" i="1">
                        <a:latin typeface="Cambria Math" panose="02040503050406030204" pitchFamily="18" charset="0"/>
                      </a:rPr>
                      <m:t>𝑃𝐼𝐸𝑉</m:t>
                    </m:r>
                    <m:r>
                      <a:rPr lang="fr-CA" sz="1100" b="0" i="1">
                        <a:latin typeface="Cambria Math" panose="02040503050406030204" pitchFamily="18" charset="0"/>
                      </a:rPr>
                      <m:t>+2(</m:t>
                    </m:r>
                    <m:r>
                      <a:rPr lang="fr-CA" sz="1100" b="0" i="1">
                        <a:latin typeface="Cambria Math" panose="02040503050406030204" pitchFamily="18" charset="0"/>
                      </a:rPr>
                      <m:t>𝑁</m:t>
                    </m:r>
                    <m:r>
                      <a:rPr lang="fr-CA" sz="1100" b="0" i="1">
                        <a:latin typeface="Cambria Math" panose="02040503050406030204" pitchFamily="18" charset="0"/>
                      </a:rPr>
                      <m:t>−1)</m:t>
                    </m:r>
                  </m:oMath>
                </m:oMathPara>
              </a14:m>
              <a:endParaRPr lang="fr-CA" sz="1100"/>
            </a:p>
          </xdr:txBody>
        </xdr:sp>
      </mc:Choice>
      <mc:Fallback xmlns="">
        <xdr:sp macro="" textlink="">
          <xdr:nvSpPr>
            <xdr:cNvPr id="39" name="ZoneTexte 38"/>
            <xdr:cNvSpPr txBox="1"/>
          </xdr:nvSpPr>
          <xdr:spPr>
            <a:xfrm>
              <a:off x="2447925" y="8772525"/>
              <a:ext cx="132247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fr-CA" sz="1100" b="0" i="0">
                  <a:latin typeface="Cambria Math" panose="02040503050406030204" pitchFamily="18" charset="0"/>
                </a:rPr>
                <a:t>e</a:t>
              </a:r>
              <a:r>
                <a:rPr lang="fr-CA" sz="1100" i="0">
                  <a:latin typeface="Cambria Math" panose="02040503050406030204" pitchFamily="18" charset="0"/>
                </a:rPr>
                <a:t>=</a:t>
              </a:r>
              <a:r>
                <a:rPr lang="fr-CA" sz="1100" b="0" i="0">
                  <a:latin typeface="Cambria Math" panose="02040503050406030204" pitchFamily="18" charset="0"/>
                </a:rPr>
                <a:t>𝑃𝐼𝐸𝑉+2(𝑁−1)</a:t>
              </a:r>
              <a:endParaRPr lang="fr-CA" sz="1100"/>
            </a:p>
          </xdr:txBody>
        </xdr:sp>
      </mc:Fallback>
    </mc:AlternateContent>
    <xdr:clientData/>
  </xdr:oneCellAnchor>
  <xdr:twoCellAnchor>
    <xdr:from>
      <xdr:col>0</xdr:col>
      <xdr:colOff>168089</xdr:colOff>
      <xdr:row>103</xdr:row>
      <xdr:rowOff>155524</xdr:rowOff>
    </xdr:from>
    <xdr:to>
      <xdr:col>5</xdr:col>
      <xdr:colOff>687037</xdr:colOff>
      <xdr:row>120</xdr:row>
      <xdr:rowOff>62597</xdr:rowOff>
    </xdr:to>
    <xdr:grpSp>
      <xdr:nvGrpSpPr>
        <xdr:cNvPr id="31" name="Groupe 30">
          <a:extLst>
            <a:ext uri="{FF2B5EF4-FFF2-40B4-BE49-F238E27FC236}">
              <a16:creationId xmlns:a16="http://schemas.microsoft.com/office/drawing/2014/main" id="{00000000-0008-0000-0200-00001F000000}"/>
            </a:ext>
          </a:extLst>
        </xdr:cNvPr>
        <xdr:cNvGrpSpPr/>
      </xdr:nvGrpSpPr>
      <xdr:grpSpPr>
        <a:xfrm>
          <a:off x="168089" y="18947789"/>
          <a:ext cx="3398860" cy="2439602"/>
          <a:chOff x="12292853" y="16684202"/>
          <a:chExt cx="3398860" cy="2439602"/>
        </a:xfrm>
      </xdr:grpSpPr>
      <xdr:grpSp>
        <xdr:nvGrpSpPr>
          <xdr:cNvPr id="40" name="Group 551">
            <a:extLst>
              <a:ext uri="{FF2B5EF4-FFF2-40B4-BE49-F238E27FC236}">
                <a16:creationId xmlns:a16="http://schemas.microsoft.com/office/drawing/2014/main" id="{00000000-0008-0000-0200-000028000000}"/>
              </a:ext>
            </a:extLst>
          </xdr:cNvPr>
          <xdr:cNvGrpSpPr>
            <a:grpSpLocks/>
          </xdr:cNvGrpSpPr>
        </xdr:nvGrpSpPr>
        <xdr:grpSpPr bwMode="auto">
          <a:xfrm>
            <a:off x="12361998" y="16723475"/>
            <a:ext cx="357186" cy="660446"/>
            <a:chOff x="0" y="0"/>
            <a:chExt cx="27" cy="85"/>
          </a:xfrm>
        </xdr:grpSpPr>
        <xdr:sp macro="" textlink="">
          <xdr:nvSpPr>
            <xdr:cNvPr id="41" name="Line 8">
              <a:extLst>
                <a:ext uri="{FF2B5EF4-FFF2-40B4-BE49-F238E27FC236}">
                  <a16:creationId xmlns:a16="http://schemas.microsoft.com/office/drawing/2014/main" id="{00000000-0008-0000-0200-000029000000}"/>
                </a:ext>
              </a:extLst>
            </xdr:cNvPr>
            <xdr:cNvSpPr>
              <a:spLocks noChangeShapeType="1"/>
            </xdr:cNvSpPr>
          </xdr:nvSpPr>
          <xdr:spPr bwMode="auto">
            <a:xfrm flipV="1">
              <a:off x="13" y="0"/>
              <a:ext cx="0" cy="46"/>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type="stealth" w="lg" len="med"/>
            </a:ln>
            <a:extLst>
              <a:ext uri="{909E8E84-426E-40DD-AFC4-6F175D3DCCD1}">
                <a14:hiddenFill xmlns:a14="http://schemas.microsoft.com/office/drawing/2010/main">
                  <a:noFill/>
                </a14:hiddenFill>
              </a:ext>
            </a:extLst>
          </xdr:spPr>
          <xdr:txBody>
            <a:bodyPr wrap="square"/>
            <a:lstStyle/>
            <a:p>
              <a:endParaRPr lang="fr-CA"/>
            </a:p>
          </xdr:txBody>
        </xdr:sp>
        <xdr:sp macro="" textlink="">
          <xdr:nvSpPr>
            <xdr:cNvPr id="42" name="Text Box 553">
              <a:extLst>
                <a:ext uri="{FF2B5EF4-FFF2-40B4-BE49-F238E27FC236}">
                  <a16:creationId xmlns:a16="http://schemas.microsoft.com/office/drawing/2014/main" id="{00000000-0008-0000-0200-00002A000000}"/>
                </a:ext>
              </a:extLst>
            </xdr:cNvPr>
            <xdr:cNvSpPr txBox="1">
              <a:spLocks noChangeArrowheads="1"/>
            </xdr:cNvSpPr>
          </xdr:nvSpPr>
          <xdr:spPr bwMode="auto">
            <a:xfrm>
              <a:off x="0" y="43"/>
              <a:ext cx="27" cy="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45720" tIns="45720" rIns="4572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fr-CA" sz="1400" b="1" i="0" u="none" strike="noStrike" baseline="0">
                  <a:solidFill>
                    <a:srgbClr val="000000"/>
                  </a:solidFill>
                  <a:latin typeface="Arial Black"/>
                </a:rPr>
                <a:t>N</a:t>
              </a:r>
            </a:p>
          </xdr:txBody>
        </xdr:sp>
        <xdr:sp macro="" textlink="">
          <xdr:nvSpPr>
            <xdr:cNvPr id="43" name="Line 554">
              <a:extLst>
                <a:ext uri="{FF2B5EF4-FFF2-40B4-BE49-F238E27FC236}">
                  <a16:creationId xmlns:a16="http://schemas.microsoft.com/office/drawing/2014/main" id="{00000000-0008-0000-0200-00002B000000}"/>
                </a:ext>
              </a:extLst>
            </xdr:cNvPr>
            <xdr:cNvSpPr>
              <a:spLocks noChangeShapeType="1"/>
            </xdr:cNvSpPr>
          </xdr:nvSpPr>
          <xdr:spPr bwMode="auto">
            <a:xfrm>
              <a:off x="13" y="72"/>
              <a:ext cx="0" cy="13"/>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wrap="square"/>
            <a:lstStyle/>
            <a:p>
              <a:endParaRPr lang="fr-CA"/>
            </a:p>
          </xdr:txBody>
        </xdr:sp>
      </xdr:grpSp>
      <xdr:grpSp>
        <xdr:nvGrpSpPr>
          <xdr:cNvPr id="44" name="Groupe 43">
            <a:extLst>
              <a:ext uri="{FF2B5EF4-FFF2-40B4-BE49-F238E27FC236}">
                <a16:creationId xmlns:a16="http://schemas.microsoft.com/office/drawing/2014/main" id="{00000000-0008-0000-0200-00002C000000}"/>
              </a:ext>
            </a:extLst>
          </xdr:cNvPr>
          <xdr:cNvGrpSpPr/>
        </xdr:nvGrpSpPr>
        <xdr:grpSpPr>
          <a:xfrm>
            <a:off x="12292853" y="16684202"/>
            <a:ext cx="3398860" cy="2439602"/>
            <a:chOff x="9615613" y="20867861"/>
            <a:chExt cx="3305079" cy="2371133"/>
          </a:xfrm>
        </xdr:grpSpPr>
        <xdr:grpSp>
          <xdr:nvGrpSpPr>
            <xdr:cNvPr id="45" name="Groupe 44">
              <a:extLst>
                <a:ext uri="{FF2B5EF4-FFF2-40B4-BE49-F238E27FC236}">
                  <a16:creationId xmlns:a16="http://schemas.microsoft.com/office/drawing/2014/main" id="{00000000-0008-0000-0200-00002D000000}"/>
                </a:ext>
              </a:extLst>
            </xdr:cNvPr>
            <xdr:cNvGrpSpPr/>
          </xdr:nvGrpSpPr>
          <xdr:grpSpPr>
            <a:xfrm>
              <a:off x="10067322" y="20867861"/>
              <a:ext cx="2390310" cy="2371133"/>
              <a:chOff x="10243067" y="21005304"/>
              <a:chExt cx="2390713" cy="2366585"/>
            </a:xfrm>
          </xdr:grpSpPr>
          <xdr:grpSp>
            <xdr:nvGrpSpPr>
              <xdr:cNvPr id="57" name="Groupe 56">
                <a:extLst>
                  <a:ext uri="{FF2B5EF4-FFF2-40B4-BE49-F238E27FC236}">
                    <a16:creationId xmlns:a16="http://schemas.microsoft.com/office/drawing/2014/main" id="{00000000-0008-0000-0200-000039000000}"/>
                  </a:ext>
                </a:extLst>
              </xdr:cNvPr>
              <xdr:cNvGrpSpPr/>
            </xdr:nvGrpSpPr>
            <xdr:grpSpPr>
              <a:xfrm>
                <a:off x="10243067" y="21154259"/>
                <a:ext cx="2390713" cy="2217630"/>
                <a:chOff x="11327593" y="18796063"/>
                <a:chExt cx="2392072" cy="2222562"/>
              </a:xfrm>
            </xdr:grpSpPr>
            <xdr:grpSp>
              <xdr:nvGrpSpPr>
                <xdr:cNvPr id="61" name="Groupe 60">
                  <a:extLst>
                    <a:ext uri="{FF2B5EF4-FFF2-40B4-BE49-F238E27FC236}">
                      <a16:creationId xmlns:a16="http://schemas.microsoft.com/office/drawing/2014/main" id="{00000000-0008-0000-0200-00003D000000}"/>
                    </a:ext>
                  </a:extLst>
                </xdr:cNvPr>
                <xdr:cNvGrpSpPr/>
              </xdr:nvGrpSpPr>
              <xdr:grpSpPr>
                <a:xfrm>
                  <a:off x="11875558" y="20515908"/>
                  <a:ext cx="965015" cy="502717"/>
                  <a:chOff x="11017824" y="20345571"/>
                  <a:chExt cx="962385" cy="503331"/>
                </a:xfrm>
              </xdr:grpSpPr>
              <xdr:grpSp>
                <xdr:nvGrpSpPr>
                  <xdr:cNvPr id="74" name="Groupe 73">
                    <a:extLst>
                      <a:ext uri="{FF2B5EF4-FFF2-40B4-BE49-F238E27FC236}">
                        <a16:creationId xmlns:a16="http://schemas.microsoft.com/office/drawing/2014/main" id="{00000000-0008-0000-0200-00004A000000}"/>
                      </a:ext>
                    </a:extLst>
                  </xdr:cNvPr>
                  <xdr:cNvGrpSpPr/>
                </xdr:nvGrpSpPr>
                <xdr:grpSpPr>
                  <a:xfrm>
                    <a:off x="11017824" y="20373392"/>
                    <a:ext cx="840753" cy="475510"/>
                    <a:chOff x="12744903" y="20680708"/>
                    <a:chExt cx="840753" cy="473958"/>
                  </a:xfrm>
                </xdr:grpSpPr>
                <xdr:sp macro="" textlink="">
                  <xdr:nvSpPr>
                    <xdr:cNvPr id="76" name="ZoneTexte 75">
                      <a:extLst>
                        <a:ext uri="{FF2B5EF4-FFF2-40B4-BE49-F238E27FC236}">
                          <a16:creationId xmlns:a16="http://schemas.microsoft.com/office/drawing/2014/main" id="{00000000-0008-0000-0200-00004C000000}"/>
                        </a:ext>
                      </a:extLst>
                    </xdr:cNvPr>
                    <xdr:cNvSpPr txBox="1"/>
                  </xdr:nvSpPr>
                  <xdr:spPr>
                    <a:xfrm>
                      <a:off x="12744903" y="20680708"/>
                      <a:ext cx="806823" cy="473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CA" sz="1100"/>
                        <a:t>TRAVERSE</a:t>
                      </a:r>
                    </a:p>
                    <a:p>
                      <a:pPr algn="r"/>
                      <a:r>
                        <a:rPr lang="fr-CA" sz="1100"/>
                        <a:t>SUD</a:t>
                      </a:r>
                    </a:p>
                  </xdr:txBody>
                </xdr:sp>
                <xdr:grpSp>
                  <xdr:nvGrpSpPr>
                    <xdr:cNvPr id="77" name="Groupe 76">
                      <a:extLst>
                        <a:ext uri="{FF2B5EF4-FFF2-40B4-BE49-F238E27FC236}">
                          <a16:creationId xmlns:a16="http://schemas.microsoft.com/office/drawing/2014/main" id="{00000000-0008-0000-0200-00004D000000}"/>
                        </a:ext>
                      </a:extLst>
                    </xdr:cNvPr>
                    <xdr:cNvGrpSpPr/>
                  </xdr:nvGrpSpPr>
                  <xdr:grpSpPr>
                    <a:xfrm>
                      <a:off x="13490568" y="20767706"/>
                      <a:ext cx="95088" cy="262759"/>
                      <a:chOff x="13492127" y="20932402"/>
                      <a:chExt cx="95088" cy="262759"/>
                    </a:xfrm>
                  </xdr:grpSpPr>
                  <xdr:sp macro="" textlink="">
                    <xdr:nvSpPr>
                      <xdr:cNvPr id="78" name="Line 639">
                        <a:extLst>
                          <a:ext uri="{FF2B5EF4-FFF2-40B4-BE49-F238E27FC236}">
                            <a16:creationId xmlns:a16="http://schemas.microsoft.com/office/drawing/2014/main" id="{00000000-0008-0000-0200-00004E000000}"/>
                          </a:ext>
                        </a:extLst>
                      </xdr:cNvPr>
                      <xdr:cNvSpPr>
                        <a:spLocks noChangeShapeType="1"/>
                      </xdr:cNvSpPr>
                    </xdr:nvSpPr>
                    <xdr:spPr bwMode="auto">
                      <a:xfrm>
                        <a:off x="13492127" y="20932402"/>
                        <a:ext cx="1" cy="2627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9" name="Line 639">
                        <a:extLst>
                          <a:ext uri="{FF2B5EF4-FFF2-40B4-BE49-F238E27FC236}">
                            <a16:creationId xmlns:a16="http://schemas.microsoft.com/office/drawing/2014/main" id="{00000000-0008-0000-0200-00004F000000}"/>
                          </a:ext>
                        </a:extLst>
                      </xdr:cNvPr>
                      <xdr:cNvSpPr>
                        <a:spLocks noChangeShapeType="1"/>
                      </xdr:cNvSpPr>
                    </xdr:nvSpPr>
                    <xdr:spPr bwMode="auto">
                      <a:xfrm flipH="1">
                        <a:off x="13495018" y="21059435"/>
                        <a:ext cx="92197" cy="22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sp macro="" textlink="">
                <xdr:nvSpPr>
                  <xdr:cNvPr id="75" name="Line 638">
                    <a:extLst>
                      <a:ext uri="{FF2B5EF4-FFF2-40B4-BE49-F238E27FC236}">
                        <a16:creationId xmlns:a16="http://schemas.microsoft.com/office/drawing/2014/main" id="{00000000-0008-0000-0200-00004B000000}"/>
                      </a:ext>
                    </a:extLst>
                  </xdr:cNvPr>
                  <xdr:cNvSpPr>
                    <a:spLocks noChangeShapeType="1"/>
                  </xdr:cNvSpPr>
                </xdr:nvSpPr>
                <xdr:spPr bwMode="auto">
                  <a:xfrm flipV="1">
                    <a:off x="11858578" y="20345571"/>
                    <a:ext cx="121631" cy="2419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sm" len="lg"/>
                  </a:ln>
                  <a:extLst>
                    <a:ext uri="{909E8E84-426E-40DD-AFC4-6F175D3DCCD1}">
                      <a14:hiddenFill xmlns:a14="http://schemas.microsoft.com/office/drawing/2010/main">
                        <a:noFill/>
                      </a14:hiddenFill>
                    </a:ext>
                  </a:extLst>
                </xdr:spPr>
              </xdr:sp>
            </xdr:grpSp>
            <xdr:grpSp>
              <xdr:nvGrpSpPr>
                <xdr:cNvPr id="62" name="Groupe 61">
                  <a:extLst>
                    <a:ext uri="{FF2B5EF4-FFF2-40B4-BE49-F238E27FC236}">
                      <a16:creationId xmlns:a16="http://schemas.microsoft.com/office/drawing/2014/main" id="{00000000-0008-0000-0200-00003E000000}"/>
                    </a:ext>
                  </a:extLst>
                </xdr:cNvPr>
                <xdr:cNvGrpSpPr/>
              </xdr:nvGrpSpPr>
              <xdr:grpSpPr>
                <a:xfrm>
                  <a:off x="11327593" y="18796063"/>
                  <a:ext cx="2392072" cy="2061282"/>
                  <a:chOff x="11680715" y="18624148"/>
                  <a:chExt cx="2392072" cy="2061282"/>
                </a:xfrm>
              </xdr:grpSpPr>
              <xdr:grpSp>
                <xdr:nvGrpSpPr>
                  <xdr:cNvPr id="63" name="Group 687">
                    <a:extLst>
                      <a:ext uri="{FF2B5EF4-FFF2-40B4-BE49-F238E27FC236}">
                        <a16:creationId xmlns:a16="http://schemas.microsoft.com/office/drawing/2014/main" id="{00000000-0008-0000-0200-00003F000000}"/>
                      </a:ext>
                    </a:extLst>
                  </xdr:cNvPr>
                  <xdr:cNvGrpSpPr>
                    <a:grpSpLocks/>
                  </xdr:cNvGrpSpPr>
                </xdr:nvGrpSpPr>
                <xdr:grpSpPr bwMode="auto">
                  <a:xfrm>
                    <a:off x="11680715" y="18624148"/>
                    <a:ext cx="2392072" cy="2061282"/>
                    <a:chOff x="75" y="3413"/>
                    <a:chExt cx="295" cy="249"/>
                  </a:xfrm>
                </xdr:grpSpPr>
                <xdr:grpSp>
                  <xdr:nvGrpSpPr>
                    <xdr:cNvPr id="66" name="Group 684">
                      <a:extLst>
                        <a:ext uri="{FF2B5EF4-FFF2-40B4-BE49-F238E27FC236}">
                          <a16:creationId xmlns:a16="http://schemas.microsoft.com/office/drawing/2014/main" id="{00000000-0008-0000-0200-000042000000}"/>
                        </a:ext>
                      </a:extLst>
                    </xdr:cNvPr>
                    <xdr:cNvGrpSpPr>
                      <a:grpSpLocks/>
                    </xdr:cNvGrpSpPr>
                  </xdr:nvGrpSpPr>
                  <xdr:grpSpPr bwMode="auto">
                    <a:xfrm>
                      <a:off x="75" y="3413"/>
                      <a:ext cx="295" cy="249"/>
                      <a:chOff x="75" y="3413"/>
                      <a:chExt cx="295" cy="249"/>
                    </a:xfrm>
                  </xdr:grpSpPr>
                  <xdr:sp macro="" textlink="">
                    <xdr:nvSpPr>
                      <xdr:cNvPr id="68" name="Arc 629">
                        <a:extLst>
                          <a:ext uri="{FF2B5EF4-FFF2-40B4-BE49-F238E27FC236}">
                            <a16:creationId xmlns:a16="http://schemas.microsoft.com/office/drawing/2014/main" id="{00000000-0008-0000-0200-000044000000}"/>
                          </a:ext>
                        </a:extLst>
                      </xdr:cNvPr>
                      <xdr:cNvSpPr>
                        <a:spLocks/>
                      </xdr:cNvSpPr>
                    </xdr:nvSpPr>
                    <xdr:spPr bwMode="auto">
                      <a:xfrm flipV="1">
                        <a:off x="80" y="3413"/>
                        <a:ext cx="68" cy="77"/>
                      </a:xfrm>
                      <a:custGeom>
                        <a:avLst/>
                        <a:gdLst>
                          <a:gd name="T0" fmla="*/ 0 w 21600"/>
                          <a:gd name="T1" fmla="*/ 0 h 21600"/>
                          <a:gd name="T2" fmla="*/ 68 w 21600"/>
                          <a:gd name="T3" fmla="*/ 77 h 21600"/>
                          <a:gd name="T4" fmla="*/ 0 w 21600"/>
                          <a:gd name="T5" fmla="*/ 7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9" name="Arc 630">
                        <a:extLst>
                          <a:ext uri="{FF2B5EF4-FFF2-40B4-BE49-F238E27FC236}">
                            <a16:creationId xmlns:a16="http://schemas.microsoft.com/office/drawing/2014/main" id="{00000000-0008-0000-0200-000045000000}"/>
                          </a:ext>
                        </a:extLst>
                      </xdr:cNvPr>
                      <xdr:cNvSpPr>
                        <a:spLocks/>
                      </xdr:cNvSpPr>
                    </xdr:nvSpPr>
                    <xdr:spPr bwMode="auto">
                      <a:xfrm rot="5344629" flipV="1">
                        <a:off x="287" y="3408"/>
                        <a:ext cx="68" cy="77"/>
                      </a:xfrm>
                      <a:custGeom>
                        <a:avLst/>
                        <a:gdLst>
                          <a:gd name="T0" fmla="*/ 0 w 21600"/>
                          <a:gd name="T1" fmla="*/ 0 h 21600"/>
                          <a:gd name="T2" fmla="*/ 68 w 21600"/>
                          <a:gd name="T3" fmla="*/ 77 h 21600"/>
                          <a:gd name="T4" fmla="*/ 0 w 21600"/>
                          <a:gd name="T5" fmla="*/ 7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0" name="Arc 631">
                        <a:extLst>
                          <a:ext uri="{FF2B5EF4-FFF2-40B4-BE49-F238E27FC236}">
                            <a16:creationId xmlns:a16="http://schemas.microsoft.com/office/drawing/2014/main" id="{00000000-0008-0000-0200-000046000000}"/>
                          </a:ext>
                        </a:extLst>
                      </xdr:cNvPr>
                      <xdr:cNvSpPr>
                        <a:spLocks/>
                      </xdr:cNvSpPr>
                    </xdr:nvSpPr>
                    <xdr:spPr bwMode="auto">
                      <a:xfrm rot="16182149" flipV="1">
                        <a:off x="80" y="3583"/>
                        <a:ext cx="68" cy="77"/>
                      </a:xfrm>
                      <a:custGeom>
                        <a:avLst/>
                        <a:gdLst>
                          <a:gd name="T0" fmla="*/ 0 w 21600"/>
                          <a:gd name="T1" fmla="*/ 0 h 21600"/>
                          <a:gd name="T2" fmla="*/ 68 w 21600"/>
                          <a:gd name="T3" fmla="*/ 77 h 21600"/>
                          <a:gd name="T4" fmla="*/ 0 w 21600"/>
                          <a:gd name="T5" fmla="*/ 7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1" name="Arc 632">
                        <a:extLst>
                          <a:ext uri="{FF2B5EF4-FFF2-40B4-BE49-F238E27FC236}">
                            <a16:creationId xmlns:a16="http://schemas.microsoft.com/office/drawing/2014/main" id="{00000000-0008-0000-0200-000047000000}"/>
                          </a:ext>
                        </a:extLst>
                      </xdr:cNvPr>
                      <xdr:cNvSpPr>
                        <a:spLocks/>
                      </xdr:cNvSpPr>
                    </xdr:nvSpPr>
                    <xdr:spPr bwMode="auto">
                      <a:xfrm rot="10792185" flipV="1">
                        <a:off x="302" y="3585"/>
                        <a:ext cx="68" cy="77"/>
                      </a:xfrm>
                      <a:custGeom>
                        <a:avLst/>
                        <a:gdLst>
                          <a:gd name="T0" fmla="*/ 0 w 21600"/>
                          <a:gd name="T1" fmla="*/ 0 h 21600"/>
                          <a:gd name="T2" fmla="*/ 68 w 21600"/>
                          <a:gd name="T3" fmla="*/ 77 h 21600"/>
                          <a:gd name="T4" fmla="*/ 0 w 21600"/>
                          <a:gd name="T5" fmla="*/ 7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2" name="Line 634">
                        <a:extLst>
                          <a:ext uri="{FF2B5EF4-FFF2-40B4-BE49-F238E27FC236}">
                            <a16:creationId xmlns:a16="http://schemas.microsoft.com/office/drawing/2014/main" id="{00000000-0008-0000-0200-000048000000}"/>
                          </a:ext>
                        </a:extLst>
                      </xdr:cNvPr>
                      <xdr:cNvSpPr>
                        <a:spLocks noChangeShapeType="1"/>
                      </xdr:cNvSpPr>
                    </xdr:nvSpPr>
                    <xdr:spPr bwMode="auto">
                      <a:xfrm flipV="1">
                        <a:off x="163" y="3620"/>
                        <a:ext cx="12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type="triangle" w="sm" len="med"/>
                        <a:tailEnd type="triangle" w="sm" len="med"/>
                      </a:ln>
                      <a:extLst>
                        <a:ext uri="{909E8E84-426E-40DD-AFC4-6F175D3DCCD1}">
                          <a14:hiddenFill xmlns:a14="http://schemas.microsoft.com/office/drawing/2010/main">
                            <a:noFill/>
                          </a14:hiddenFill>
                        </a:ext>
                      </a:extLst>
                    </xdr:spPr>
                  </xdr:sp>
                  <xdr:sp macro="" textlink="">
                    <xdr:nvSpPr>
                      <xdr:cNvPr id="73" name="Line 635">
                        <a:extLst>
                          <a:ext uri="{FF2B5EF4-FFF2-40B4-BE49-F238E27FC236}">
                            <a16:creationId xmlns:a16="http://schemas.microsoft.com/office/drawing/2014/main" id="{00000000-0008-0000-0200-000049000000}"/>
                          </a:ext>
                        </a:extLst>
                      </xdr:cNvPr>
                      <xdr:cNvSpPr>
                        <a:spLocks noChangeShapeType="1"/>
                      </xdr:cNvSpPr>
                    </xdr:nvSpPr>
                    <xdr:spPr bwMode="auto">
                      <a:xfrm>
                        <a:off x="135" y="3491"/>
                        <a:ext cx="0" cy="92"/>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type="triangle" w="sm" len="med"/>
                        <a:tailEnd type="triangle" w="sm" len="med"/>
                      </a:ln>
                      <a:extLst>
                        <a:ext uri="{909E8E84-426E-40DD-AFC4-6F175D3DCCD1}">
                          <a14:hiddenFill xmlns:a14="http://schemas.microsoft.com/office/drawing/2010/main">
                            <a:noFill/>
                          </a14:hiddenFill>
                        </a:ext>
                      </a:extLst>
                    </xdr:spPr>
                  </xdr:sp>
                </xdr:grpSp>
                <xdr:sp macro="" textlink="">
                  <xdr:nvSpPr>
                    <xdr:cNvPr id="67" name="Line 640">
                      <a:extLst>
                        <a:ext uri="{FF2B5EF4-FFF2-40B4-BE49-F238E27FC236}">
                          <a16:creationId xmlns:a16="http://schemas.microsoft.com/office/drawing/2014/main" id="{00000000-0008-0000-0200-000043000000}"/>
                        </a:ext>
                      </a:extLst>
                    </xdr:cNvPr>
                    <xdr:cNvSpPr>
                      <a:spLocks noChangeShapeType="1"/>
                    </xdr:cNvSpPr>
                  </xdr:nvSpPr>
                  <xdr:spPr bwMode="auto">
                    <a:xfrm flipH="1">
                      <a:off x="176" y="3421"/>
                      <a:ext cx="13" cy="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sm" len="lg"/>
                    </a:ln>
                    <a:extLst>
                      <a:ext uri="{909E8E84-426E-40DD-AFC4-6F175D3DCCD1}">
                        <a14:hiddenFill xmlns:a14="http://schemas.microsoft.com/office/drawing/2010/main">
                          <a:noFill/>
                        </a14:hiddenFill>
                      </a:ext>
                    </a:extLst>
                  </xdr:spPr>
                </xdr:sp>
              </xdr:grpSp>
              <xdr:sp macro="" textlink="">
                <xdr:nvSpPr>
                  <xdr:cNvPr id="64" name="Line 634">
                    <a:extLst>
                      <a:ext uri="{FF2B5EF4-FFF2-40B4-BE49-F238E27FC236}">
                        <a16:creationId xmlns:a16="http://schemas.microsoft.com/office/drawing/2014/main" id="{00000000-0008-0000-0200-000040000000}"/>
                      </a:ext>
                    </a:extLst>
                  </xdr:cNvPr>
                  <xdr:cNvSpPr>
                    <a:spLocks noChangeShapeType="1"/>
                  </xdr:cNvSpPr>
                </xdr:nvSpPr>
                <xdr:spPr bwMode="auto">
                  <a:xfrm flipV="1">
                    <a:off x="12336037" y="18961722"/>
                    <a:ext cx="1005481"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type="triangle" w="sm" len="med"/>
                    <a:tailEnd type="triangle" w="sm" len="med"/>
                  </a:ln>
                  <a:extLst>
                    <a:ext uri="{909E8E84-426E-40DD-AFC4-6F175D3DCCD1}">
                      <a14:hiddenFill xmlns:a14="http://schemas.microsoft.com/office/drawing/2010/main">
                        <a:noFill/>
                      </a14:hiddenFill>
                    </a:ext>
                  </a:extLst>
                </xdr:spPr>
              </xdr:sp>
              <xdr:sp macro="" textlink="">
                <xdr:nvSpPr>
                  <xdr:cNvPr id="65" name="Line 635">
                    <a:extLst>
                      <a:ext uri="{FF2B5EF4-FFF2-40B4-BE49-F238E27FC236}">
                        <a16:creationId xmlns:a16="http://schemas.microsoft.com/office/drawing/2014/main" id="{00000000-0008-0000-0200-000041000000}"/>
                      </a:ext>
                    </a:extLst>
                  </xdr:cNvPr>
                  <xdr:cNvSpPr>
                    <a:spLocks noChangeShapeType="1"/>
                  </xdr:cNvSpPr>
                </xdr:nvSpPr>
                <xdr:spPr bwMode="auto">
                  <a:xfrm>
                    <a:off x="13590549" y="19268378"/>
                    <a:ext cx="0" cy="761598"/>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type="triangle" w="sm" len="med"/>
                    <a:tailEnd type="triangle" w="sm" len="med"/>
                  </a:ln>
                  <a:extLst>
                    <a:ext uri="{909E8E84-426E-40DD-AFC4-6F175D3DCCD1}">
                      <a14:hiddenFill xmlns:a14="http://schemas.microsoft.com/office/drawing/2010/main">
                        <a:noFill/>
                      </a14:hiddenFill>
                    </a:ext>
                  </a:extLst>
                </xdr:spPr>
              </xdr:sp>
            </xdr:grpSp>
          </xdr:grpSp>
          <xdr:sp macro="" textlink="">
            <xdr:nvSpPr>
              <xdr:cNvPr id="58" name="ZoneTexte 57">
                <a:extLst>
                  <a:ext uri="{FF2B5EF4-FFF2-40B4-BE49-F238E27FC236}">
                    <a16:creationId xmlns:a16="http://schemas.microsoft.com/office/drawing/2014/main" id="{00000000-0008-0000-0200-00003A000000}"/>
                  </a:ext>
                </a:extLst>
              </xdr:cNvPr>
              <xdr:cNvSpPr txBox="1"/>
            </xdr:nvSpPr>
            <xdr:spPr>
              <a:xfrm>
                <a:off x="11175808" y="21005304"/>
                <a:ext cx="809028" cy="47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CA" sz="1100"/>
                  <a:t>TRAVERSE</a:t>
                </a:r>
              </a:p>
              <a:p>
                <a:pPr algn="l"/>
                <a:r>
                  <a:rPr lang="fr-CA" sz="1100"/>
                  <a:t>NORD</a:t>
                </a:r>
              </a:p>
            </xdr:txBody>
          </xdr:sp>
          <xdr:sp macro="" textlink="">
            <xdr:nvSpPr>
              <xdr:cNvPr id="59" name="Line 639">
                <a:extLst>
                  <a:ext uri="{FF2B5EF4-FFF2-40B4-BE49-F238E27FC236}">
                    <a16:creationId xmlns:a16="http://schemas.microsoft.com/office/drawing/2014/main" id="{00000000-0008-0000-0200-00003B000000}"/>
                  </a:ext>
                </a:extLst>
              </xdr:cNvPr>
              <xdr:cNvSpPr>
                <a:spLocks noChangeShapeType="1"/>
              </xdr:cNvSpPr>
            </xdr:nvSpPr>
            <xdr:spPr bwMode="auto">
              <a:xfrm>
                <a:off x="11236212" y="21097127"/>
                <a:ext cx="1" cy="26136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0" name="Line 639">
                <a:extLst>
                  <a:ext uri="{FF2B5EF4-FFF2-40B4-BE49-F238E27FC236}">
                    <a16:creationId xmlns:a16="http://schemas.microsoft.com/office/drawing/2014/main" id="{00000000-0008-0000-0200-00003C000000}"/>
                  </a:ext>
                </a:extLst>
              </xdr:cNvPr>
              <xdr:cNvSpPr>
                <a:spLocks noChangeShapeType="1"/>
              </xdr:cNvSpPr>
            </xdr:nvSpPr>
            <xdr:spPr bwMode="auto">
              <a:xfrm rot="10418971" flipH="1" flipV="1">
                <a:off x="11160603" y="21217485"/>
                <a:ext cx="75733" cy="84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46" name="Groupe 45">
              <a:extLst>
                <a:ext uri="{FF2B5EF4-FFF2-40B4-BE49-F238E27FC236}">
                  <a16:creationId xmlns:a16="http://schemas.microsoft.com/office/drawing/2014/main" id="{00000000-0008-0000-0200-00002E000000}"/>
                </a:ext>
              </a:extLst>
            </xdr:cNvPr>
            <xdr:cNvGrpSpPr/>
          </xdr:nvGrpSpPr>
          <xdr:grpSpPr>
            <a:xfrm>
              <a:off x="9615613" y="21901248"/>
              <a:ext cx="934671" cy="471910"/>
              <a:chOff x="12842488" y="21540366"/>
              <a:chExt cx="933357" cy="475236"/>
            </a:xfrm>
          </xdr:grpSpPr>
          <xdr:sp macro="" textlink="">
            <xdr:nvSpPr>
              <xdr:cNvPr id="53" name="ZoneTexte 52">
                <a:extLst>
                  <a:ext uri="{FF2B5EF4-FFF2-40B4-BE49-F238E27FC236}">
                    <a16:creationId xmlns:a16="http://schemas.microsoft.com/office/drawing/2014/main" id="{00000000-0008-0000-0200-000035000000}"/>
                  </a:ext>
                </a:extLst>
              </xdr:cNvPr>
              <xdr:cNvSpPr txBox="1"/>
            </xdr:nvSpPr>
            <xdr:spPr>
              <a:xfrm>
                <a:off x="12842488" y="21540366"/>
                <a:ext cx="809028" cy="475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CA" sz="1100"/>
                  <a:t>TRAVERSE</a:t>
                </a:r>
              </a:p>
              <a:p>
                <a:pPr algn="r"/>
                <a:r>
                  <a:rPr lang="fr-CA" sz="1100"/>
                  <a:t>OUEST</a:t>
                </a:r>
              </a:p>
            </xdr:txBody>
          </xdr:sp>
          <xdr:sp macro="" textlink="">
            <xdr:nvSpPr>
              <xdr:cNvPr id="54" name="Line 639">
                <a:extLst>
                  <a:ext uri="{FF2B5EF4-FFF2-40B4-BE49-F238E27FC236}">
                    <a16:creationId xmlns:a16="http://schemas.microsoft.com/office/drawing/2014/main" id="{00000000-0008-0000-0200-000036000000}"/>
                  </a:ext>
                </a:extLst>
              </xdr:cNvPr>
              <xdr:cNvSpPr>
                <a:spLocks noChangeShapeType="1"/>
              </xdr:cNvSpPr>
            </xdr:nvSpPr>
            <xdr:spPr bwMode="auto">
              <a:xfrm>
                <a:off x="13590191" y="21627599"/>
                <a:ext cx="1" cy="26346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5" name="Line 639">
                <a:extLst>
                  <a:ext uri="{FF2B5EF4-FFF2-40B4-BE49-F238E27FC236}">
                    <a16:creationId xmlns:a16="http://schemas.microsoft.com/office/drawing/2014/main" id="{00000000-0008-0000-0200-000037000000}"/>
                  </a:ext>
                </a:extLst>
              </xdr:cNvPr>
              <xdr:cNvSpPr>
                <a:spLocks noChangeShapeType="1"/>
              </xdr:cNvSpPr>
            </xdr:nvSpPr>
            <xdr:spPr bwMode="auto">
              <a:xfrm flipH="1">
                <a:off x="13593089" y="21756558"/>
                <a:ext cx="45595" cy="66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6" name="Line 638">
                <a:extLst>
                  <a:ext uri="{FF2B5EF4-FFF2-40B4-BE49-F238E27FC236}">
                    <a16:creationId xmlns:a16="http://schemas.microsoft.com/office/drawing/2014/main" id="{00000000-0008-0000-0200-000038000000}"/>
                  </a:ext>
                </a:extLst>
              </xdr:cNvPr>
              <xdr:cNvSpPr>
                <a:spLocks noChangeShapeType="1"/>
              </xdr:cNvSpPr>
            </xdr:nvSpPr>
            <xdr:spPr bwMode="auto">
              <a:xfrm flipV="1">
                <a:off x="13642811" y="21631128"/>
                <a:ext cx="133034" cy="12653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sm" len="lg"/>
              </a:ln>
              <a:extLst>
                <a:ext uri="{909E8E84-426E-40DD-AFC4-6F175D3DCCD1}">
                  <a14:hiddenFill xmlns:a14="http://schemas.microsoft.com/office/drawing/2010/main">
                    <a:noFill/>
                  </a14:hiddenFill>
                </a:ext>
              </a:extLst>
            </xdr:spPr>
          </xdr:sp>
        </xdr:grpSp>
        <xdr:grpSp>
          <xdr:nvGrpSpPr>
            <xdr:cNvPr id="47" name="Groupe 46">
              <a:extLst>
                <a:ext uri="{FF2B5EF4-FFF2-40B4-BE49-F238E27FC236}">
                  <a16:creationId xmlns:a16="http://schemas.microsoft.com/office/drawing/2014/main" id="{00000000-0008-0000-0200-00002F000000}"/>
                </a:ext>
              </a:extLst>
            </xdr:cNvPr>
            <xdr:cNvGrpSpPr/>
          </xdr:nvGrpSpPr>
          <xdr:grpSpPr>
            <a:xfrm>
              <a:off x="11980747" y="21882270"/>
              <a:ext cx="939945" cy="471910"/>
              <a:chOff x="12715874" y="22015739"/>
              <a:chExt cx="939945" cy="469969"/>
            </a:xfrm>
          </xdr:grpSpPr>
          <xdr:sp macro="" textlink="">
            <xdr:nvSpPr>
              <xdr:cNvPr id="48" name="ZoneTexte 47">
                <a:extLst>
                  <a:ext uri="{FF2B5EF4-FFF2-40B4-BE49-F238E27FC236}">
                    <a16:creationId xmlns:a16="http://schemas.microsoft.com/office/drawing/2014/main" id="{00000000-0008-0000-0200-000030000000}"/>
                  </a:ext>
                </a:extLst>
              </xdr:cNvPr>
              <xdr:cNvSpPr txBox="1"/>
            </xdr:nvSpPr>
            <xdr:spPr>
              <a:xfrm>
                <a:off x="12845761" y="22015739"/>
                <a:ext cx="810058" cy="469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CA" sz="1100"/>
                  <a:t>TRAVERSE</a:t>
                </a:r>
              </a:p>
              <a:p>
                <a:pPr algn="l"/>
                <a:r>
                  <a:rPr lang="fr-CA" sz="1100"/>
                  <a:t>EST</a:t>
                </a:r>
              </a:p>
            </xdr:txBody>
          </xdr:sp>
          <xdr:grpSp>
            <xdr:nvGrpSpPr>
              <xdr:cNvPr id="49" name="Groupe 48">
                <a:extLst>
                  <a:ext uri="{FF2B5EF4-FFF2-40B4-BE49-F238E27FC236}">
                    <a16:creationId xmlns:a16="http://schemas.microsoft.com/office/drawing/2014/main" id="{00000000-0008-0000-0200-000031000000}"/>
                  </a:ext>
                </a:extLst>
              </xdr:cNvPr>
              <xdr:cNvGrpSpPr/>
            </xdr:nvGrpSpPr>
            <xdr:grpSpPr>
              <a:xfrm rot="10800000">
                <a:off x="12715874" y="22106659"/>
                <a:ext cx="181081" cy="262329"/>
                <a:chOff x="12845761" y="20916034"/>
                <a:chExt cx="181081" cy="262329"/>
              </a:xfrm>
            </xdr:grpSpPr>
            <xdr:sp macro="" textlink="">
              <xdr:nvSpPr>
                <xdr:cNvPr id="50" name="Line 639">
                  <a:extLst>
                    <a:ext uri="{FF2B5EF4-FFF2-40B4-BE49-F238E27FC236}">
                      <a16:creationId xmlns:a16="http://schemas.microsoft.com/office/drawing/2014/main" id="{00000000-0008-0000-0200-000032000000}"/>
                    </a:ext>
                  </a:extLst>
                </xdr:cNvPr>
                <xdr:cNvSpPr>
                  <a:spLocks noChangeShapeType="1"/>
                </xdr:cNvSpPr>
              </xdr:nvSpPr>
              <xdr:spPr bwMode="auto">
                <a:xfrm>
                  <a:off x="12845761" y="20916034"/>
                  <a:ext cx="1" cy="2623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 name="Line 639">
                  <a:extLst>
                    <a:ext uri="{FF2B5EF4-FFF2-40B4-BE49-F238E27FC236}">
                      <a16:creationId xmlns:a16="http://schemas.microsoft.com/office/drawing/2014/main" id="{00000000-0008-0000-0200-000033000000}"/>
                    </a:ext>
                  </a:extLst>
                </xdr:cNvPr>
                <xdr:cNvSpPr>
                  <a:spLocks noChangeShapeType="1"/>
                </xdr:cNvSpPr>
              </xdr:nvSpPr>
              <xdr:spPr bwMode="auto">
                <a:xfrm flipH="1">
                  <a:off x="12848656" y="21044435"/>
                  <a:ext cx="45535" cy="6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 name="Line 638">
                  <a:extLst>
                    <a:ext uri="{FF2B5EF4-FFF2-40B4-BE49-F238E27FC236}">
                      <a16:creationId xmlns:a16="http://schemas.microsoft.com/office/drawing/2014/main" id="{00000000-0008-0000-0200-000034000000}"/>
                    </a:ext>
                  </a:extLst>
                </xdr:cNvPr>
                <xdr:cNvSpPr>
                  <a:spLocks noChangeShapeType="1"/>
                </xdr:cNvSpPr>
              </xdr:nvSpPr>
              <xdr:spPr bwMode="auto">
                <a:xfrm>
                  <a:off x="12883039" y="21041142"/>
                  <a:ext cx="143803" cy="1112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sm" len="lg"/>
                </a:ln>
                <a:extLst>
                  <a:ext uri="{909E8E84-426E-40DD-AFC4-6F175D3DCCD1}">
                    <a14:hiddenFill xmlns:a14="http://schemas.microsoft.com/office/drawing/2010/main">
                      <a:noFill/>
                    </a14:hiddenFill>
                  </a:ext>
                </a:extLst>
              </xdr:spPr>
            </xdr:sp>
          </xdr:grpSp>
        </xdr:grpSp>
      </xdr:grpSp>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F33"/>
  <sheetViews>
    <sheetView tabSelected="1" topLeftCell="A7" workbookViewId="0">
      <selection activeCell="H18" sqref="H18"/>
    </sheetView>
  </sheetViews>
  <sheetFormatPr baseColWidth="10" defaultRowHeight="12.75" x14ac:dyDescent="0.2"/>
  <cols>
    <col min="1" max="1" width="20.140625" style="77" customWidth="1"/>
    <col min="2" max="2" width="4.85546875" style="86" customWidth="1"/>
    <col min="3" max="3" width="23.28515625" style="87" customWidth="1"/>
    <col min="4" max="4" width="17.140625" style="87" customWidth="1"/>
    <col min="5" max="5" width="7" style="87" customWidth="1"/>
    <col min="6" max="6" width="17.5703125" style="87" customWidth="1"/>
    <col min="7" max="7" width="4" style="76" customWidth="1"/>
    <col min="8" max="16384" width="11.42578125" style="76"/>
  </cols>
  <sheetData>
    <row r="4" spans="1:6" ht="19.5" customHeight="1" x14ac:dyDescent="0.2">
      <c r="A4" s="75" t="s">
        <v>52</v>
      </c>
      <c r="B4" s="283" t="s">
        <v>208</v>
      </c>
      <c r="C4" s="283"/>
      <c r="D4" s="283"/>
      <c r="E4" s="283"/>
      <c r="F4" s="283"/>
    </row>
    <row r="5" spans="1:6" ht="9.9499999999999993" customHeight="1" x14ac:dyDescent="0.2">
      <c r="B5" s="78"/>
      <c r="C5" s="79"/>
      <c r="D5" s="79"/>
      <c r="E5" s="79"/>
      <c r="F5" s="79"/>
    </row>
    <row r="6" spans="1:6" ht="19.5" customHeight="1" x14ac:dyDescent="0.2">
      <c r="A6" s="75" t="s">
        <v>53</v>
      </c>
      <c r="B6" s="283" t="s">
        <v>83</v>
      </c>
      <c r="C6" s="283"/>
      <c r="D6" s="283"/>
      <c r="E6" s="283"/>
      <c r="F6" s="283"/>
    </row>
    <row r="7" spans="1:6" ht="9.9499999999999993" customHeight="1" x14ac:dyDescent="0.2">
      <c r="B7" s="78"/>
      <c r="C7" s="79"/>
      <c r="D7" s="79"/>
      <c r="E7" s="79"/>
      <c r="F7" s="79"/>
    </row>
    <row r="8" spans="1:6" ht="19.5" customHeight="1" x14ac:dyDescent="0.2">
      <c r="A8" s="75" t="s">
        <v>54</v>
      </c>
      <c r="B8" s="283" t="s">
        <v>55</v>
      </c>
      <c r="C8" s="283"/>
      <c r="D8" s="80"/>
      <c r="E8" s="81" t="s">
        <v>56</v>
      </c>
      <c r="F8" s="82">
        <v>41572</v>
      </c>
    </row>
    <row r="9" spans="1:6" ht="9.9499999999999993" customHeight="1" x14ac:dyDescent="0.2">
      <c r="B9" s="78"/>
      <c r="C9" s="79"/>
      <c r="D9" s="79"/>
      <c r="E9" s="79"/>
      <c r="F9" s="79"/>
    </row>
    <row r="10" spans="1:6" ht="39.75" customHeight="1" x14ac:dyDescent="0.2">
      <c r="A10" s="75" t="s">
        <v>57</v>
      </c>
      <c r="B10" s="283" t="s">
        <v>84</v>
      </c>
      <c r="C10" s="283"/>
      <c r="D10" s="283"/>
      <c r="E10" s="283"/>
      <c r="F10" s="283"/>
    </row>
    <row r="11" spans="1:6" ht="9.9499999999999993" customHeight="1" x14ac:dyDescent="0.2">
      <c r="A11" s="83"/>
      <c r="B11" s="84"/>
      <c r="C11" s="85"/>
      <c r="D11" s="85"/>
      <c r="E11" s="85"/>
      <c r="F11" s="85"/>
    </row>
    <row r="12" spans="1:6" ht="19.5" customHeight="1" x14ac:dyDescent="0.2">
      <c r="A12" s="284" t="s">
        <v>58</v>
      </c>
      <c r="B12" s="287" t="s">
        <v>59</v>
      </c>
      <c r="C12" s="287"/>
      <c r="D12" s="287"/>
      <c r="E12" s="287"/>
      <c r="F12" s="287"/>
    </row>
    <row r="13" spans="1:6" ht="19.5" customHeight="1" x14ac:dyDescent="0.2">
      <c r="A13" s="285"/>
      <c r="B13" s="288" t="s">
        <v>60</v>
      </c>
      <c r="C13" s="288"/>
      <c r="D13" s="288"/>
      <c r="E13" s="288"/>
      <c r="F13" s="288"/>
    </row>
    <row r="14" spans="1:6" ht="19.5" customHeight="1" x14ac:dyDescent="0.2">
      <c r="A14" s="286"/>
      <c r="B14" s="289" t="s">
        <v>61</v>
      </c>
      <c r="C14" s="289"/>
      <c r="D14" s="289"/>
      <c r="E14" s="289"/>
      <c r="F14" s="289"/>
    </row>
    <row r="15" spans="1:6" ht="9.9499999999999993" customHeight="1" x14ac:dyDescent="0.2"/>
    <row r="16" spans="1:6" ht="56.25" customHeight="1" x14ac:dyDescent="0.2">
      <c r="A16" s="95" t="s">
        <v>62</v>
      </c>
      <c r="B16" s="96" t="s">
        <v>209</v>
      </c>
      <c r="C16" s="280" t="s">
        <v>211</v>
      </c>
      <c r="D16" s="280"/>
      <c r="E16" s="95" t="s">
        <v>64</v>
      </c>
      <c r="F16" s="96" t="s">
        <v>210</v>
      </c>
    </row>
    <row r="17" spans="1:6" ht="45.75" customHeight="1" x14ac:dyDescent="0.2">
      <c r="A17" s="95" t="s">
        <v>66</v>
      </c>
      <c r="B17" s="96" t="s">
        <v>205</v>
      </c>
      <c r="C17" s="280" t="s">
        <v>206</v>
      </c>
      <c r="D17" s="280"/>
      <c r="E17" s="95" t="s">
        <v>64</v>
      </c>
      <c r="F17" s="96" t="s">
        <v>139</v>
      </c>
    </row>
    <row r="18" spans="1:6" ht="87.75" customHeight="1" x14ac:dyDescent="0.2">
      <c r="A18" s="97" t="s">
        <v>66</v>
      </c>
      <c r="B18" s="116" t="s">
        <v>140</v>
      </c>
      <c r="C18" s="282" t="s">
        <v>207</v>
      </c>
      <c r="D18" s="282"/>
      <c r="E18" s="115" t="s">
        <v>64</v>
      </c>
      <c r="F18" s="116" t="s">
        <v>139</v>
      </c>
    </row>
    <row r="19" spans="1:6" ht="57.75" customHeight="1" x14ac:dyDescent="0.2">
      <c r="A19" s="97" t="s">
        <v>66</v>
      </c>
      <c r="B19" s="116" t="s">
        <v>118</v>
      </c>
      <c r="C19" s="279" t="s">
        <v>138</v>
      </c>
      <c r="D19" s="279"/>
      <c r="E19" s="115" t="s">
        <v>64</v>
      </c>
      <c r="F19" s="116" t="s">
        <v>115</v>
      </c>
    </row>
    <row r="20" spans="1:6" ht="57.75" customHeight="1" x14ac:dyDescent="0.2">
      <c r="A20" s="97" t="s">
        <v>66</v>
      </c>
      <c r="B20" s="116" t="s">
        <v>80</v>
      </c>
      <c r="C20" s="282" t="s">
        <v>116</v>
      </c>
      <c r="D20" s="282"/>
      <c r="E20" s="115" t="s">
        <v>64</v>
      </c>
      <c r="F20" s="116" t="s">
        <v>115</v>
      </c>
    </row>
    <row r="21" spans="1:6" ht="30" customHeight="1" x14ac:dyDescent="0.2">
      <c r="A21" s="97" t="s">
        <v>66</v>
      </c>
      <c r="B21" s="98" t="s">
        <v>81</v>
      </c>
      <c r="C21" s="279" t="s">
        <v>82</v>
      </c>
      <c r="D21" s="279"/>
      <c r="E21" s="97" t="s">
        <v>64</v>
      </c>
      <c r="F21" s="98" t="s">
        <v>65</v>
      </c>
    </row>
    <row r="22" spans="1:6" ht="29.25" customHeight="1" x14ac:dyDescent="0.2">
      <c r="A22" s="99" t="s">
        <v>66</v>
      </c>
      <c r="B22" s="100" t="s">
        <v>63</v>
      </c>
      <c r="C22" s="281" t="s">
        <v>149</v>
      </c>
      <c r="D22" s="281"/>
      <c r="E22" s="99" t="s">
        <v>64</v>
      </c>
      <c r="F22" s="100" t="s">
        <v>79</v>
      </c>
    </row>
    <row r="23" spans="1:6" ht="9.9499999999999993" customHeight="1" x14ac:dyDescent="0.2">
      <c r="C23" s="278"/>
      <c r="D23" s="278"/>
      <c r="E23" s="278"/>
      <c r="F23" s="278"/>
    </row>
    <row r="24" spans="1:6" ht="19.5" customHeight="1" x14ac:dyDescent="0.2">
      <c r="C24" s="278"/>
      <c r="D24" s="278"/>
      <c r="E24" s="278"/>
      <c r="F24" s="278"/>
    </row>
    <row r="25" spans="1:6" ht="19.5" customHeight="1" x14ac:dyDescent="0.2">
      <c r="C25" s="278"/>
      <c r="D25" s="278"/>
      <c r="E25" s="278"/>
      <c r="F25" s="278"/>
    </row>
    <row r="26" spans="1:6" ht="19.5" customHeight="1" x14ac:dyDescent="0.2"/>
    <row r="27" spans="1:6" ht="19.5" customHeight="1" x14ac:dyDescent="0.2"/>
    <row r="28" spans="1:6" ht="19.5" customHeight="1" x14ac:dyDescent="0.2"/>
    <row r="29" spans="1:6" ht="19.5" customHeight="1" x14ac:dyDescent="0.2"/>
    <row r="30" spans="1:6" ht="19.5" customHeight="1" x14ac:dyDescent="0.2"/>
    <row r="31" spans="1:6" ht="19.5" customHeight="1" x14ac:dyDescent="0.2"/>
    <row r="32" spans="1:6" ht="19.5" customHeight="1" x14ac:dyDescent="0.2"/>
    <row r="33" ht="19.5" customHeight="1" x14ac:dyDescent="0.2"/>
  </sheetData>
  <mergeCells count="18">
    <mergeCell ref="C16:D16"/>
    <mergeCell ref="B4:F4"/>
    <mergeCell ref="B6:F6"/>
    <mergeCell ref="B8:C8"/>
    <mergeCell ref="B10:F10"/>
    <mergeCell ref="A12:A14"/>
    <mergeCell ref="B12:F12"/>
    <mergeCell ref="B13:F13"/>
    <mergeCell ref="B14:F14"/>
    <mergeCell ref="C25:F25"/>
    <mergeCell ref="C21:D21"/>
    <mergeCell ref="C17:D17"/>
    <mergeCell ref="C22:D22"/>
    <mergeCell ref="C23:F23"/>
    <mergeCell ref="C24:F24"/>
    <mergeCell ref="C20:D20"/>
    <mergeCell ref="C19:D19"/>
    <mergeCell ref="C18:D18"/>
  </mergeCells>
  <phoneticPr fontId="13" type="noConversion"/>
  <pageMargins left="0.78740157480314965" right="0.78740157480314965" top="0.98425196850393704" bottom="0.98425196850393704" header="0.51181102362204722" footer="0.51181102362204722"/>
  <pageSetup paperSize="120" orientation="portrait" r:id="rId1"/>
  <headerFooter alignWithMargins="0">
    <oddHeader>&amp;LLisez-moi</oddHeader>
    <oddFooter>&amp;L&amp;8&amp;Z&amp;F&amp;R&amp;8Page &amp;P /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T163"/>
  <sheetViews>
    <sheetView view="pageBreakPreview" topLeftCell="A91" zoomScale="115" zoomScaleNormal="100" zoomScaleSheetLayoutView="115" workbookViewId="0">
      <selection activeCell="N96" sqref="N96"/>
    </sheetView>
  </sheetViews>
  <sheetFormatPr baseColWidth="10" defaultRowHeight="12.75" x14ac:dyDescent="0.2"/>
  <cols>
    <col min="1" max="1" width="10" style="1" customWidth="1"/>
    <col min="2" max="2" width="6.7109375" customWidth="1"/>
    <col min="3" max="3" width="1.5703125" customWidth="1"/>
    <col min="4" max="4" width="15.7109375" customWidth="1"/>
    <col min="5" max="5" width="9.140625" bestFit="1" customWidth="1"/>
    <col min="6" max="6" width="17" customWidth="1"/>
    <col min="7" max="7" width="13.85546875" customWidth="1"/>
    <col min="8" max="8" width="11.42578125" style="2"/>
    <col min="9" max="9" width="11.42578125" style="1"/>
    <col min="10" max="10" width="11.85546875" style="35" customWidth="1"/>
    <col min="11" max="13" width="11.85546875" style="1" customWidth="1"/>
    <col min="14" max="14" width="11.85546875" style="35" customWidth="1"/>
    <col min="15" max="15" width="11.85546875" style="1" customWidth="1"/>
    <col min="16" max="17" width="11.85546875" customWidth="1"/>
  </cols>
  <sheetData>
    <row r="1" spans="1:20" ht="13.5" customHeight="1" thickTop="1" x14ac:dyDescent="0.2">
      <c r="C1" s="8"/>
      <c r="D1" s="102"/>
      <c r="E1" s="298" t="s">
        <v>68</v>
      </c>
      <c r="F1" s="299"/>
      <c r="G1" s="299"/>
      <c r="H1" s="299"/>
      <c r="I1" s="299"/>
      <c r="J1" s="299"/>
      <c r="K1" s="299"/>
      <c r="L1" s="299"/>
      <c r="M1" s="299"/>
      <c r="N1" s="299"/>
      <c r="O1" s="299"/>
      <c r="P1" s="299"/>
      <c r="Q1" s="300"/>
      <c r="S1" s="117" t="s">
        <v>72</v>
      </c>
      <c r="T1" s="118" t="s">
        <v>97</v>
      </c>
    </row>
    <row r="2" spans="1:20" ht="12.75" customHeight="1" x14ac:dyDescent="0.2">
      <c r="A2" s="10"/>
      <c r="B2" s="8"/>
      <c r="C2" s="102"/>
      <c r="D2" s="102"/>
      <c r="E2" s="301"/>
      <c r="F2" s="302"/>
      <c r="G2" s="302"/>
      <c r="H2" s="302"/>
      <c r="I2" s="302"/>
      <c r="J2" s="302"/>
      <c r="K2" s="302"/>
      <c r="L2" s="302"/>
      <c r="M2" s="302"/>
      <c r="N2" s="302"/>
      <c r="O2" s="302"/>
      <c r="P2" s="302"/>
      <c r="Q2" s="303"/>
      <c r="S2" s="119" t="s">
        <v>110</v>
      </c>
      <c r="T2" s="120" t="s">
        <v>98</v>
      </c>
    </row>
    <row r="3" spans="1:20" ht="13.5" customHeight="1" thickBot="1" x14ac:dyDescent="0.25">
      <c r="A3" s="10"/>
      <c r="B3" s="8"/>
      <c r="C3" s="102"/>
      <c r="D3" s="102"/>
      <c r="E3" s="304"/>
      <c r="F3" s="305"/>
      <c r="G3" s="305"/>
      <c r="H3" s="305"/>
      <c r="I3" s="305"/>
      <c r="J3" s="305"/>
      <c r="K3" s="305"/>
      <c r="L3" s="305"/>
      <c r="M3" s="305"/>
      <c r="N3" s="305"/>
      <c r="O3" s="305"/>
      <c r="P3" s="305"/>
      <c r="Q3" s="306"/>
    </row>
    <row r="4" spans="1:20" ht="16.5" thickTop="1" thickBot="1" x14ac:dyDescent="0.35">
      <c r="A4" s="88" t="s">
        <v>67</v>
      </c>
      <c r="C4" s="90"/>
      <c r="D4" s="90"/>
      <c r="E4" s="8"/>
      <c r="F4" s="8"/>
      <c r="G4" s="8"/>
      <c r="H4" s="9"/>
      <c r="I4" s="10"/>
      <c r="J4" s="26"/>
      <c r="O4" s="65"/>
    </row>
    <row r="5" spans="1:20" ht="15" x14ac:dyDescent="0.3">
      <c r="A5" s="311" t="s">
        <v>197</v>
      </c>
      <c r="B5" s="312"/>
      <c r="K5" s="91"/>
      <c r="L5" s="10"/>
      <c r="M5" s="10"/>
      <c r="N5" s="26"/>
      <c r="O5" s="10"/>
    </row>
    <row r="6" spans="1:20" ht="16.5" thickBot="1" x14ac:dyDescent="0.3">
      <c r="A6" s="313"/>
      <c r="B6" s="314"/>
      <c r="D6" s="89" t="s">
        <v>198</v>
      </c>
      <c r="E6" s="3"/>
      <c r="F6" s="3"/>
      <c r="G6" s="3"/>
      <c r="H6" s="5"/>
      <c r="I6" s="4"/>
      <c r="J6" s="30"/>
      <c r="K6" s="4"/>
    </row>
    <row r="7" spans="1:20" x14ac:dyDescent="0.2">
      <c r="A7" s="34"/>
      <c r="K7" s="10"/>
      <c r="O7"/>
    </row>
    <row r="8" spans="1:20" ht="14.25" x14ac:dyDescent="0.2">
      <c r="K8" s="94" t="s">
        <v>78</v>
      </c>
      <c r="L8" s="315"/>
      <c r="M8" s="315"/>
      <c r="N8" s="315"/>
      <c r="O8" s="93" t="s">
        <v>69</v>
      </c>
      <c r="P8" s="307"/>
      <c r="Q8" s="308"/>
    </row>
    <row r="9" spans="1:20" s="59" customFormat="1" ht="18.75" x14ac:dyDescent="0.3">
      <c r="A9" s="66" t="s">
        <v>70</v>
      </c>
      <c r="H9" s="60"/>
      <c r="I9" s="61"/>
      <c r="J9" s="60"/>
    </row>
    <row r="10" spans="1:20" s="59" customFormat="1" ht="18" x14ac:dyDescent="0.25">
      <c r="H10" s="60"/>
      <c r="I10" s="61"/>
      <c r="J10" s="60"/>
      <c r="K10" s="94" t="s">
        <v>77</v>
      </c>
      <c r="L10" s="315"/>
      <c r="M10" s="315"/>
      <c r="N10" s="315"/>
      <c r="O10" s="93" t="s">
        <v>69</v>
      </c>
      <c r="P10" s="307"/>
      <c r="Q10" s="308"/>
    </row>
    <row r="11" spans="1:20" x14ac:dyDescent="0.2">
      <c r="A11" s="92" t="s">
        <v>18</v>
      </c>
    </row>
    <row r="12" spans="1:20" s="19" customFormat="1" x14ac:dyDescent="0.2">
      <c r="A12" s="328" t="s">
        <v>2</v>
      </c>
      <c r="B12" s="319" t="s">
        <v>3</v>
      </c>
      <c r="C12" s="320"/>
      <c r="D12" s="320"/>
      <c r="E12" s="320"/>
      <c r="F12" s="320"/>
      <c r="G12" s="321"/>
      <c r="H12" s="316" t="s">
        <v>156</v>
      </c>
      <c r="I12" s="316" t="s">
        <v>87</v>
      </c>
      <c r="J12" s="21" t="s">
        <v>45</v>
      </c>
      <c r="K12" s="21" t="s">
        <v>45</v>
      </c>
      <c r="L12" s="21" t="s">
        <v>45</v>
      </c>
      <c r="M12" s="21" t="s">
        <v>45</v>
      </c>
      <c r="N12" s="21" t="s">
        <v>45</v>
      </c>
      <c r="O12" s="21" t="s">
        <v>45</v>
      </c>
      <c r="P12" s="21" t="s">
        <v>45</v>
      </c>
      <c r="Q12" s="21" t="s">
        <v>45</v>
      </c>
    </row>
    <row r="13" spans="1:20" s="19" customFormat="1" x14ac:dyDescent="0.2">
      <c r="A13" s="329"/>
      <c r="B13" s="322"/>
      <c r="C13" s="323"/>
      <c r="D13" s="323"/>
      <c r="E13" s="323"/>
      <c r="F13" s="323"/>
      <c r="G13" s="324"/>
      <c r="H13" s="317"/>
      <c r="I13" s="317"/>
      <c r="J13" s="25" t="s">
        <v>26</v>
      </c>
      <c r="K13" s="25" t="s">
        <v>27</v>
      </c>
      <c r="L13" s="25" t="s">
        <v>28</v>
      </c>
      <c r="M13" s="25" t="s">
        <v>29</v>
      </c>
      <c r="N13" s="25" t="s">
        <v>26</v>
      </c>
      <c r="O13" s="25" t="s">
        <v>27</v>
      </c>
      <c r="P13" s="25" t="s">
        <v>28</v>
      </c>
      <c r="Q13" s="25" t="s">
        <v>29</v>
      </c>
      <c r="T13" s="112"/>
    </row>
    <row r="14" spans="1:20" s="19" customFormat="1" x14ac:dyDescent="0.2">
      <c r="A14" s="329"/>
      <c r="B14" s="322"/>
      <c r="C14" s="323"/>
      <c r="D14" s="323"/>
      <c r="E14" s="323"/>
      <c r="F14" s="323"/>
      <c r="G14" s="324"/>
      <c r="H14" s="317"/>
      <c r="I14" s="317"/>
      <c r="J14" s="25" t="s">
        <v>76</v>
      </c>
      <c r="K14" s="25" t="s">
        <v>76</v>
      </c>
      <c r="L14" s="25" t="s">
        <v>76</v>
      </c>
      <c r="M14" s="25" t="s">
        <v>76</v>
      </c>
      <c r="N14" s="25" t="s">
        <v>51</v>
      </c>
      <c r="O14" s="25" t="s">
        <v>51</v>
      </c>
      <c r="P14" s="25" t="s">
        <v>51</v>
      </c>
      <c r="Q14" s="25" t="s">
        <v>51</v>
      </c>
    </row>
    <row r="15" spans="1:20" s="19" customFormat="1" ht="13.5" thickBot="1" x14ac:dyDescent="0.25">
      <c r="A15" s="330"/>
      <c r="B15" s="325"/>
      <c r="C15" s="326"/>
      <c r="D15" s="326"/>
      <c r="E15" s="326"/>
      <c r="F15" s="326"/>
      <c r="G15" s="327"/>
      <c r="H15" s="318"/>
      <c r="I15" s="318"/>
      <c r="J15" s="196" t="s">
        <v>46</v>
      </c>
      <c r="K15" s="196" t="s">
        <v>47</v>
      </c>
      <c r="L15" s="196" t="s">
        <v>48</v>
      </c>
      <c r="M15" s="196" t="s">
        <v>49</v>
      </c>
      <c r="N15" s="196"/>
      <c r="O15" s="196"/>
      <c r="P15" s="196"/>
      <c r="Q15" s="196"/>
    </row>
    <row r="16" spans="1:20" ht="6.75" customHeight="1" thickTop="1" x14ac:dyDescent="0.2">
      <c r="A16" s="13"/>
      <c r="H16" s="16"/>
      <c r="I16" s="13"/>
      <c r="J16" s="25"/>
      <c r="K16" s="25"/>
      <c r="L16" s="25"/>
      <c r="M16" s="25"/>
      <c r="N16" s="25"/>
      <c r="O16" s="25"/>
      <c r="P16" s="25"/>
      <c r="Q16" s="25"/>
    </row>
    <row r="17" spans="1:17" x14ac:dyDescent="0.2">
      <c r="A17" s="23" t="s">
        <v>0</v>
      </c>
      <c r="B17" s="8" t="s">
        <v>1</v>
      </c>
      <c r="C17" s="8"/>
      <c r="D17" s="8"/>
      <c r="E17" s="8"/>
      <c r="F17" s="8"/>
      <c r="G17" s="8"/>
      <c r="H17" s="110">
        <v>1</v>
      </c>
      <c r="I17" s="13" t="s">
        <v>71</v>
      </c>
      <c r="J17" s="128">
        <v>1</v>
      </c>
      <c r="K17" s="128">
        <v>1</v>
      </c>
      <c r="L17" s="128">
        <v>1</v>
      </c>
      <c r="M17" s="128">
        <v>1</v>
      </c>
      <c r="N17" s="128">
        <v>1</v>
      </c>
      <c r="O17" s="128">
        <v>1</v>
      </c>
      <c r="P17" s="128">
        <v>1</v>
      </c>
      <c r="Q17" s="128">
        <v>1</v>
      </c>
    </row>
    <row r="18" spans="1:17" ht="6.75" customHeight="1" x14ac:dyDescent="0.2">
      <c r="A18" s="28"/>
      <c r="B18" s="3"/>
      <c r="C18" s="3"/>
      <c r="D18" s="3"/>
      <c r="E18" s="3"/>
      <c r="F18" s="3"/>
      <c r="G18" s="3"/>
      <c r="H18" s="17"/>
      <c r="I18" s="14"/>
      <c r="J18" s="29"/>
      <c r="K18" s="29"/>
      <c r="L18" s="29"/>
      <c r="M18" s="29"/>
      <c r="N18" s="29"/>
      <c r="O18" s="29"/>
      <c r="P18" s="29"/>
      <c r="Q18" s="29"/>
    </row>
    <row r="19" spans="1:17" ht="6.75" customHeight="1" x14ac:dyDescent="0.2">
      <c r="A19" s="23"/>
      <c r="H19" s="16"/>
      <c r="I19" s="13"/>
      <c r="J19" s="122"/>
      <c r="K19" s="122"/>
      <c r="L19" s="122"/>
      <c r="M19" s="122"/>
      <c r="N19" s="122"/>
      <c r="O19" s="122"/>
      <c r="P19" s="122"/>
      <c r="Q19" s="122"/>
    </row>
    <row r="20" spans="1:17" x14ac:dyDescent="0.2">
      <c r="A20" s="23" t="s">
        <v>4</v>
      </c>
      <c r="B20" t="s">
        <v>5</v>
      </c>
      <c r="H20" s="18" t="s">
        <v>6</v>
      </c>
      <c r="I20" s="13" t="s">
        <v>7</v>
      </c>
      <c r="J20" s="132">
        <f>IF(J22=1,J24,J23)</f>
        <v>51</v>
      </c>
      <c r="K20" s="132">
        <f>IF(K22=1,K24,K23)</f>
        <v>41</v>
      </c>
      <c r="L20" s="132">
        <f>IF(L22=1,L24,L23)</f>
        <v>61</v>
      </c>
      <c r="M20" s="132">
        <f>IF(M22=1,M24,M23)</f>
        <v>61</v>
      </c>
      <c r="N20" s="132">
        <f>N25</f>
        <v>32</v>
      </c>
      <c r="O20" s="132">
        <f>O25</f>
        <v>22</v>
      </c>
      <c r="P20" s="132">
        <f>P25</f>
        <v>42</v>
      </c>
      <c r="Q20" s="132">
        <f>Q25</f>
        <v>42</v>
      </c>
    </row>
    <row r="21" spans="1:17" x14ac:dyDescent="0.2">
      <c r="A21" s="23"/>
      <c r="B21" s="107" t="s">
        <v>111</v>
      </c>
      <c r="H21" s="68" t="s">
        <v>6</v>
      </c>
      <c r="I21" s="108" t="s">
        <v>7</v>
      </c>
      <c r="J21" s="133">
        <v>40</v>
      </c>
      <c r="K21" s="133">
        <v>30</v>
      </c>
      <c r="L21" s="133">
        <v>50</v>
      </c>
      <c r="M21" s="133">
        <v>50</v>
      </c>
      <c r="N21" s="132"/>
      <c r="O21" s="132"/>
      <c r="P21" s="132"/>
      <c r="Q21" s="132"/>
    </row>
    <row r="22" spans="1:17" x14ac:dyDescent="0.2">
      <c r="A22" s="23"/>
      <c r="B22" s="199" t="s">
        <v>196</v>
      </c>
      <c r="E22" s="8"/>
      <c r="F22" s="8"/>
      <c r="G22" s="8"/>
      <c r="H22" s="16"/>
      <c r="I22" s="13"/>
      <c r="J22" s="73">
        <v>1</v>
      </c>
      <c r="K22" s="73">
        <v>1</v>
      </c>
      <c r="L22" s="73">
        <v>1</v>
      </c>
      <c r="M22" s="73">
        <v>1</v>
      </c>
      <c r="N22" s="195" t="s">
        <v>72</v>
      </c>
      <c r="O22" s="195" t="s">
        <v>72</v>
      </c>
      <c r="P22" s="195" t="s">
        <v>72</v>
      </c>
      <c r="Q22" s="195" t="s">
        <v>72</v>
      </c>
    </row>
    <row r="23" spans="1:17" x14ac:dyDescent="0.2">
      <c r="A23" s="23"/>
      <c r="B23" s="109" t="s">
        <v>113</v>
      </c>
      <c r="E23" s="8"/>
      <c r="F23" s="8"/>
      <c r="G23" s="8"/>
      <c r="H23" s="16"/>
      <c r="I23" s="13"/>
      <c r="J23" s="134"/>
      <c r="K23" s="134"/>
      <c r="L23" s="134"/>
      <c r="M23" s="134"/>
      <c r="N23" s="134"/>
      <c r="O23" s="134"/>
      <c r="P23" s="134"/>
      <c r="Q23" s="134"/>
    </row>
    <row r="24" spans="1:17" x14ac:dyDescent="0.2">
      <c r="A24" s="23"/>
      <c r="B24" s="8" t="s">
        <v>73</v>
      </c>
      <c r="E24" s="8"/>
      <c r="F24" s="8"/>
      <c r="G24" s="8"/>
      <c r="H24" s="16"/>
      <c r="I24" s="13"/>
      <c r="J24" s="132">
        <f>J21+11</f>
        <v>51</v>
      </c>
      <c r="K24" s="132">
        <f>K21+11</f>
        <v>41</v>
      </c>
      <c r="L24" s="132">
        <f>L21+11</f>
        <v>61</v>
      </c>
      <c r="M24" s="132">
        <f>M21+11</f>
        <v>61</v>
      </c>
      <c r="N24" s="25"/>
      <c r="O24" s="25"/>
      <c r="P24" s="25"/>
      <c r="Q24" s="25"/>
    </row>
    <row r="25" spans="1:17" x14ac:dyDescent="0.2">
      <c r="A25" s="23"/>
      <c r="B25" s="8" t="s">
        <v>74</v>
      </c>
      <c r="E25" s="8"/>
      <c r="F25" s="8"/>
      <c r="G25" s="8"/>
      <c r="H25" s="16"/>
      <c r="I25" s="13"/>
      <c r="J25" s="25"/>
      <c r="K25" s="25"/>
      <c r="L25" s="122"/>
      <c r="M25" s="25"/>
      <c r="N25" s="132">
        <f>J21-8</f>
        <v>32</v>
      </c>
      <c r="O25" s="132">
        <f>K21-8</f>
        <v>22</v>
      </c>
      <c r="P25" s="132">
        <f>L21-8</f>
        <v>42</v>
      </c>
      <c r="Q25" s="132">
        <f>M21-8</f>
        <v>42</v>
      </c>
    </row>
    <row r="26" spans="1:17" ht="6.75" customHeight="1" x14ac:dyDescent="0.2">
      <c r="A26" s="28"/>
      <c r="B26" s="3"/>
      <c r="C26" s="3"/>
      <c r="D26" s="3"/>
      <c r="E26" s="3"/>
      <c r="F26" s="3"/>
      <c r="G26" s="3"/>
      <c r="H26" s="17"/>
      <c r="I26" s="14"/>
      <c r="J26" s="123"/>
      <c r="K26" s="123"/>
      <c r="L26" s="123"/>
      <c r="M26" s="123"/>
      <c r="N26" s="123"/>
      <c r="O26" s="123"/>
      <c r="P26" s="123"/>
      <c r="Q26" s="123"/>
    </row>
    <row r="27" spans="1:17" ht="6.75" customHeight="1" x14ac:dyDescent="0.2">
      <c r="A27" s="23"/>
      <c r="H27" s="16"/>
      <c r="I27" s="13"/>
      <c r="J27" s="25"/>
      <c r="K27" s="25"/>
      <c r="L27" s="25"/>
      <c r="M27" s="25"/>
      <c r="N27" s="25"/>
      <c r="O27" s="25"/>
      <c r="P27" s="25"/>
      <c r="Q27" s="25"/>
    </row>
    <row r="28" spans="1:17" ht="14.25" x14ac:dyDescent="0.2">
      <c r="A28" s="23" t="s">
        <v>9</v>
      </c>
      <c r="B28" s="8" t="s">
        <v>10</v>
      </c>
      <c r="C28" s="8"/>
      <c r="D28" s="8"/>
      <c r="E28" s="8"/>
      <c r="F28" s="8"/>
      <c r="G28" s="8"/>
      <c r="H28" s="110">
        <v>3</v>
      </c>
      <c r="I28" s="13" t="s">
        <v>11</v>
      </c>
      <c r="J28" s="25">
        <v>3</v>
      </c>
      <c r="K28" s="25">
        <v>3</v>
      </c>
      <c r="L28" s="25">
        <v>3</v>
      </c>
      <c r="M28" s="25">
        <v>3</v>
      </c>
      <c r="N28" s="25">
        <v>3</v>
      </c>
      <c r="O28" s="25">
        <v>3</v>
      </c>
      <c r="P28" s="25">
        <v>3</v>
      </c>
      <c r="Q28" s="25">
        <v>3</v>
      </c>
    </row>
    <row r="29" spans="1:17" ht="6.75" customHeight="1" x14ac:dyDescent="0.2">
      <c r="A29" s="28"/>
      <c r="B29" s="3"/>
      <c r="C29" s="3"/>
      <c r="D29" s="3"/>
      <c r="E29" s="3"/>
      <c r="F29" s="3"/>
      <c r="G29" s="3"/>
      <c r="H29" s="17"/>
      <c r="I29" s="14"/>
      <c r="J29" s="29"/>
      <c r="K29" s="29"/>
      <c r="L29" s="29"/>
      <c r="M29" s="29"/>
      <c r="N29" s="29"/>
      <c r="O29" s="29"/>
      <c r="P29" s="29"/>
      <c r="Q29" s="29"/>
    </row>
    <row r="30" spans="1:17" ht="6.75" customHeight="1" x14ac:dyDescent="0.2">
      <c r="A30" s="23"/>
      <c r="H30" s="16"/>
      <c r="I30" s="13"/>
      <c r="J30" s="25"/>
      <c r="K30" s="25"/>
      <c r="L30" s="25"/>
      <c r="M30" s="25"/>
      <c r="N30" s="25"/>
      <c r="O30" s="25"/>
      <c r="P30" s="25"/>
      <c r="Q30" s="25"/>
    </row>
    <row r="31" spans="1:17" ht="14.25" x14ac:dyDescent="0.2">
      <c r="A31" s="23" t="s">
        <v>12</v>
      </c>
      <c r="B31" s="8" t="s">
        <v>13</v>
      </c>
      <c r="C31" s="8"/>
      <c r="D31" s="8"/>
      <c r="E31" s="8"/>
      <c r="F31" s="8"/>
      <c r="G31" s="8"/>
      <c r="H31" s="16">
        <v>9.81</v>
      </c>
      <c r="I31" s="13" t="s">
        <v>11</v>
      </c>
      <c r="J31" s="25">
        <v>9.81</v>
      </c>
      <c r="K31" s="25">
        <v>9.81</v>
      </c>
      <c r="L31" s="25">
        <v>9.81</v>
      </c>
      <c r="M31" s="25">
        <v>9.81</v>
      </c>
      <c r="N31" s="25">
        <v>9.81</v>
      </c>
      <c r="O31" s="25">
        <v>9.81</v>
      </c>
      <c r="P31" s="25">
        <v>9.81</v>
      </c>
      <c r="Q31" s="25">
        <v>9.81</v>
      </c>
    </row>
    <row r="32" spans="1:17" ht="6.75" customHeight="1" x14ac:dyDescent="0.2">
      <c r="A32" s="28"/>
      <c r="B32" s="3"/>
      <c r="C32" s="3"/>
      <c r="D32" s="3"/>
      <c r="E32" s="3"/>
      <c r="F32" s="3"/>
      <c r="G32" s="3"/>
      <c r="H32" s="17"/>
      <c r="I32" s="14"/>
      <c r="J32" s="29"/>
      <c r="K32" s="29"/>
      <c r="L32" s="29"/>
      <c r="M32" s="29"/>
      <c r="N32" s="29"/>
      <c r="O32" s="29"/>
      <c r="P32" s="29"/>
      <c r="Q32" s="29"/>
    </row>
    <row r="33" spans="1:17" ht="6.75" customHeight="1" x14ac:dyDescent="0.2">
      <c r="A33" s="23"/>
      <c r="H33" s="16"/>
      <c r="I33" s="13"/>
      <c r="J33" s="122"/>
      <c r="K33" s="122"/>
      <c r="L33" s="122"/>
      <c r="M33" s="122"/>
      <c r="N33" s="122"/>
      <c r="O33" s="122"/>
      <c r="P33" s="122"/>
      <c r="Q33" s="122"/>
    </row>
    <row r="34" spans="1:17" x14ac:dyDescent="0.2">
      <c r="A34" s="23" t="s">
        <v>14</v>
      </c>
      <c r="B34" t="s">
        <v>34</v>
      </c>
      <c r="H34" s="18" t="s">
        <v>6</v>
      </c>
      <c r="I34" s="64" t="s">
        <v>6</v>
      </c>
      <c r="J34" s="135">
        <v>0</v>
      </c>
      <c r="K34" s="136">
        <v>0</v>
      </c>
      <c r="L34" s="136">
        <v>0</v>
      </c>
      <c r="M34" s="136">
        <v>0</v>
      </c>
      <c r="N34" s="136">
        <v>0</v>
      </c>
      <c r="O34" s="136">
        <v>0</v>
      </c>
      <c r="P34" s="136">
        <v>0</v>
      </c>
      <c r="Q34" s="136">
        <v>0</v>
      </c>
    </row>
    <row r="35" spans="1:17" x14ac:dyDescent="0.2">
      <c r="A35" s="23"/>
      <c r="C35" t="s">
        <v>15</v>
      </c>
      <c r="H35" s="18"/>
      <c r="I35" s="13"/>
      <c r="J35" s="137"/>
      <c r="K35" s="122"/>
      <c r="L35" s="122"/>
      <c r="M35" s="122"/>
      <c r="N35" s="122"/>
      <c r="O35" s="122"/>
      <c r="P35" s="122"/>
      <c r="Q35" s="122"/>
    </row>
    <row r="36" spans="1:17" x14ac:dyDescent="0.2">
      <c r="A36" s="28"/>
      <c r="B36" s="3"/>
      <c r="C36" s="3" t="s">
        <v>189</v>
      </c>
      <c r="D36" s="3"/>
      <c r="E36" s="3"/>
      <c r="F36" s="3"/>
      <c r="G36" s="3"/>
      <c r="H36" s="17"/>
      <c r="I36" s="14"/>
      <c r="J36" s="123"/>
      <c r="K36" s="123"/>
      <c r="L36" s="123"/>
      <c r="M36" s="123"/>
      <c r="N36" s="123"/>
      <c r="O36" s="123"/>
      <c r="P36" s="123"/>
      <c r="Q36" s="123"/>
    </row>
    <row r="37" spans="1:17" ht="13.5" thickBot="1" x14ac:dyDescent="0.25">
      <c r="A37" s="27"/>
      <c r="N37" s="1"/>
      <c r="P37" s="35"/>
      <c r="Q37" s="1"/>
    </row>
    <row r="38" spans="1:17" x14ac:dyDescent="0.2">
      <c r="A38" s="40"/>
      <c r="B38" s="41"/>
      <c r="C38" s="41"/>
      <c r="D38" s="41"/>
      <c r="E38" s="41"/>
      <c r="F38" s="41"/>
      <c r="G38" s="42"/>
      <c r="H38" s="43"/>
      <c r="I38" s="44"/>
      <c r="J38" s="124"/>
      <c r="K38" s="124"/>
      <c r="L38" s="124"/>
      <c r="M38" s="124"/>
      <c r="N38" s="124"/>
      <c r="O38" s="124"/>
      <c r="P38" s="124"/>
      <c r="Q38" s="124"/>
    </row>
    <row r="39" spans="1:17" ht="15.75" x14ac:dyDescent="0.25">
      <c r="A39" s="54" t="s">
        <v>16</v>
      </c>
      <c r="B39" s="8" t="s">
        <v>33</v>
      </c>
      <c r="C39" s="8"/>
      <c r="D39" s="8"/>
      <c r="E39" s="3"/>
      <c r="F39" s="8"/>
      <c r="G39" s="32"/>
      <c r="H39" s="111">
        <v>4</v>
      </c>
      <c r="I39" s="11" t="s">
        <v>71</v>
      </c>
      <c r="J39" s="128">
        <f t="shared" ref="J39:Q39" si="0">J17+(J20/3.6/((2*J28)+(2*J31*J34)))</f>
        <v>3.3611111111111112</v>
      </c>
      <c r="K39" s="128">
        <f t="shared" si="0"/>
        <v>2.8981481481481479</v>
      </c>
      <c r="L39" s="128">
        <f t="shared" si="0"/>
        <v>3.824074074074074</v>
      </c>
      <c r="M39" s="128">
        <f t="shared" si="0"/>
        <v>3.824074074074074</v>
      </c>
      <c r="N39" s="128">
        <f t="shared" si="0"/>
        <v>2.4814814814814818</v>
      </c>
      <c r="O39" s="128">
        <f t="shared" si="0"/>
        <v>2.0185185185185182</v>
      </c>
      <c r="P39" s="128">
        <f t="shared" si="0"/>
        <v>2.9444444444444446</v>
      </c>
      <c r="Q39" s="128">
        <f t="shared" si="0"/>
        <v>2.9444444444444446</v>
      </c>
    </row>
    <row r="40" spans="1:17" x14ac:dyDescent="0.2">
      <c r="A40" s="45"/>
      <c r="B40" s="8"/>
      <c r="C40" s="8"/>
      <c r="D40" s="8"/>
      <c r="E40" s="10" t="s">
        <v>17</v>
      </c>
      <c r="F40" s="8"/>
      <c r="G40" s="32"/>
      <c r="H40" s="16"/>
      <c r="I40" s="11"/>
      <c r="J40" s="25"/>
      <c r="K40" s="25"/>
      <c r="L40" s="25"/>
      <c r="M40" s="25"/>
      <c r="N40" s="25"/>
      <c r="O40" s="25"/>
      <c r="P40" s="25"/>
      <c r="Q40" s="25"/>
    </row>
    <row r="41" spans="1:17" ht="7.5" customHeight="1" thickBot="1" x14ac:dyDescent="0.25">
      <c r="A41" s="46"/>
      <c r="B41" s="47"/>
      <c r="C41" s="47"/>
      <c r="D41" s="47"/>
      <c r="E41" s="47"/>
      <c r="F41" s="47"/>
      <c r="G41" s="48"/>
      <c r="H41" s="49"/>
      <c r="I41" s="50"/>
      <c r="J41" s="125"/>
      <c r="K41" s="125"/>
      <c r="L41" s="125"/>
      <c r="M41" s="125"/>
      <c r="N41" s="125"/>
      <c r="O41" s="125"/>
      <c r="P41" s="125"/>
      <c r="Q41" s="125"/>
    </row>
    <row r="42" spans="1:17" x14ac:dyDescent="0.2">
      <c r="N42" s="1"/>
      <c r="P42" s="35"/>
      <c r="Q42" s="1"/>
    </row>
    <row r="43" spans="1:17" ht="17.25" customHeight="1" x14ac:dyDescent="0.35">
      <c r="G43" s="103"/>
      <c r="N43" s="1"/>
      <c r="P43" s="35"/>
      <c r="Q43" s="1"/>
    </row>
    <row r="44" spans="1:17" x14ac:dyDescent="0.2">
      <c r="A44" s="92" t="s">
        <v>19</v>
      </c>
      <c r="N44" s="1"/>
      <c r="P44" s="35"/>
      <c r="Q44" s="1"/>
    </row>
    <row r="45" spans="1:17" x14ac:dyDescent="0.2">
      <c r="A45" s="328" t="s">
        <v>2</v>
      </c>
      <c r="B45" s="319" t="s">
        <v>3</v>
      </c>
      <c r="C45" s="320"/>
      <c r="D45" s="320"/>
      <c r="E45" s="320"/>
      <c r="F45" s="320"/>
      <c r="G45" s="321"/>
      <c r="H45" s="316" t="s">
        <v>156</v>
      </c>
      <c r="I45" s="316" t="s">
        <v>87</v>
      </c>
      <c r="J45" s="21" t="s">
        <v>45</v>
      </c>
      <c r="K45" s="21" t="s">
        <v>45</v>
      </c>
      <c r="L45" s="21" t="s">
        <v>45</v>
      </c>
      <c r="M45" s="21" t="s">
        <v>45</v>
      </c>
      <c r="N45" s="21" t="s">
        <v>45</v>
      </c>
      <c r="O45" s="21" t="s">
        <v>45</v>
      </c>
      <c r="P45" s="21" t="s">
        <v>45</v>
      </c>
      <c r="Q45" s="21" t="s">
        <v>45</v>
      </c>
    </row>
    <row r="46" spans="1:17" x14ac:dyDescent="0.2">
      <c r="A46" s="329"/>
      <c r="B46" s="322"/>
      <c r="C46" s="323"/>
      <c r="D46" s="323"/>
      <c r="E46" s="323"/>
      <c r="F46" s="323"/>
      <c r="G46" s="324"/>
      <c r="H46" s="317"/>
      <c r="I46" s="317"/>
      <c r="J46" s="25" t="s">
        <v>26</v>
      </c>
      <c r="K46" s="25" t="s">
        <v>27</v>
      </c>
      <c r="L46" s="25" t="s">
        <v>28</v>
      </c>
      <c r="M46" s="25" t="s">
        <v>29</v>
      </c>
      <c r="N46" s="25" t="s">
        <v>26</v>
      </c>
      <c r="O46" s="25" t="s">
        <v>27</v>
      </c>
      <c r="P46" s="25" t="s">
        <v>28</v>
      </c>
      <c r="Q46" s="25" t="s">
        <v>29</v>
      </c>
    </row>
    <row r="47" spans="1:17" x14ac:dyDescent="0.2">
      <c r="A47" s="329"/>
      <c r="B47" s="322"/>
      <c r="C47" s="323"/>
      <c r="D47" s="323"/>
      <c r="E47" s="323"/>
      <c r="F47" s="323"/>
      <c r="G47" s="324"/>
      <c r="H47" s="317"/>
      <c r="I47" s="317"/>
      <c r="J47" s="25" t="s">
        <v>76</v>
      </c>
      <c r="K47" s="25" t="s">
        <v>76</v>
      </c>
      <c r="L47" s="25" t="s">
        <v>76</v>
      </c>
      <c r="M47" s="25" t="s">
        <v>76</v>
      </c>
      <c r="N47" s="25" t="s">
        <v>51</v>
      </c>
      <c r="O47" s="25" t="s">
        <v>51</v>
      </c>
      <c r="P47" s="25" t="s">
        <v>51</v>
      </c>
      <c r="Q47" s="25" t="s">
        <v>51</v>
      </c>
    </row>
    <row r="48" spans="1:17" ht="13.5" thickBot="1" x14ac:dyDescent="0.25">
      <c r="A48" s="330"/>
      <c r="B48" s="325"/>
      <c r="C48" s="326"/>
      <c r="D48" s="326"/>
      <c r="E48" s="326"/>
      <c r="F48" s="326"/>
      <c r="G48" s="327"/>
      <c r="H48" s="318"/>
      <c r="I48" s="318"/>
      <c r="J48" s="196" t="s">
        <v>46</v>
      </c>
      <c r="K48" s="196" t="s">
        <v>47</v>
      </c>
      <c r="L48" s="196" t="s">
        <v>48</v>
      </c>
      <c r="M48" s="196" t="s">
        <v>49</v>
      </c>
      <c r="N48" s="196"/>
      <c r="O48" s="196"/>
      <c r="P48" s="196"/>
      <c r="Q48" s="196"/>
    </row>
    <row r="49" spans="1:17" ht="6.75" customHeight="1" thickTop="1" x14ac:dyDescent="0.2">
      <c r="A49" s="20"/>
      <c r="B49" s="6"/>
      <c r="C49" s="6"/>
      <c r="D49" s="6"/>
      <c r="E49" s="6"/>
      <c r="F49" s="6"/>
      <c r="G49" s="6"/>
      <c r="H49" s="15"/>
      <c r="I49" s="7"/>
      <c r="J49" s="138"/>
      <c r="K49" s="138"/>
      <c r="L49" s="138"/>
      <c r="M49" s="138"/>
      <c r="N49" s="138"/>
      <c r="O49" s="138"/>
      <c r="P49" s="138"/>
      <c r="Q49" s="138"/>
    </row>
    <row r="50" spans="1:17" x14ac:dyDescent="0.2">
      <c r="A50" s="23" t="s">
        <v>20</v>
      </c>
      <c r="B50" s="8" t="s">
        <v>90</v>
      </c>
      <c r="C50" s="8"/>
      <c r="D50" s="8"/>
      <c r="E50" s="8"/>
      <c r="F50" s="8"/>
      <c r="G50" s="8"/>
      <c r="H50" s="18" t="s">
        <v>6</v>
      </c>
      <c r="I50" s="11" t="s">
        <v>85</v>
      </c>
      <c r="J50" s="139">
        <v>25</v>
      </c>
      <c r="K50" s="139">
        <v>25</v>
      </c>
      <c r="L50" s="139">
        <v>25</v>
      </c>
      <c r="M50" s="139">
        <v>25</v>
      </c>
      <c r="N50" s="25"/>
      <c r="O50" s="13"/>
      <c r="P50" s="140"/>
      <c r="Q50" s="140"/>
    </row>
    <row r="51" spans="1:17" x14ac:dyDescent="0.2">
      <c r="A51" s="23"/>
      <c r="B51" s="8" t="s">
        <v>99</v>
      </c>
      <c r="D51" s="8"/>
      <c r="E51" s="8"/>
      <c r="F51" s="8"/>
      <c r="G51" s="8"/>
      <c r="H51" s="16"/>
      <c r="I51" s="11"/>
      <c r="J51" s="122"/>
      <c r="K51" s="122"/>
      <c r="L51" s="122"/>
      <c r="M51" s="122"/>
      <c r="N51" s="122"/>
      <c r="O51" s="122"/>
      <c r="P51" s="122"/>
      <c r="Q51" s="122"/>
    </row>
    <row r="52" spans="1:17" x14ac:dyDescent="0.2">
      <c r="A52" s="23"/>
      <c r="B52" s="8" t="s">
        <v>100</v>
      </c>
      <c r="D52" s="8"/>
      <c r="E52" s="8"/>
      <c r="F52" s="8"/>
      <c r="G52" s="8"/>
      <c r="H52" s="16"/>
      <c r="I52" s="11"/>
      <c r="J52" s="122"/>
      <c r="K52" s="122"/>
      <c r="L52" s="122"/>
      <c r="M52" s="122"/>
      <c r="N52" s="122"/>
      <c r="O52" s="122"/>
      <c r="P52" s="122"/>
      <c r="Q52" s="122"/>
    </row>
    <row r="53" spans="1:17" x14ac:dyDescent="0.2">
      <c r="A53" s="23"/>
      <c r="B53" s="104" t="s">
        <v>106</v>
      </c>
      <c r="D53" s="8"/>
      <c r="E53" s="8"/>
      <c r="F53" s="8"/>
      <c r="G53" s="8"/>
      <c r="H53" s="16"/>
      <c r="I53" s="11"/>
      <c r="J53" s="122"/>
      <c r="K53" s="122"/>
      <c r="L53" s="122"/>
      <c r="M53" s="122"/>
      <c r="N53" s="122"/>
      <c r="O53" s="122"/>
      <c r="P53" s="122"/>
      <c r="Q53" s="122"/>
    </row>
    <row r="54" spans="1:17" x14ac:dyDescent="0.2">
      <c r="A54" s="23"/>
      <c r="B54" s="104" t="s">
        <v>101</v>
      </c>
      <c r="D54" s="8"/>
      <c r="E54" s="8"/>
      <c r="F54" s="8"/>
      <c r="G54" s="8"/>
      <c r="H54" s="16"/>
      <c r="I54" s="11"/>
      <c r="J54" s="122"/>
      <c r="K54" s="122"/>
      <c r="L54" s="122"/>
      <c r="M54" s="122"/>
      <c r="N54" s="122"/>
      <c r="O54" s="122"/>
      <c r="P54" s="122"/>
      <c r="Q54" s="122"/>
    </row>
    <row r="55" spans="1:17" x14ac:dyDescent="0.2">
      <c r="A55" s="23"/>
      <c r="B55" s="148" t="s">
        <v>121</v>
      </c>
      <c r="D55" s="8"/>
      <c r="E55" s="8"/>
      <c r="F55" s="8"/>
      <c r="G55" s="8"/>
      <c r="H55" s="16"/>
      <c r="I55" s="149" t="s">
        <v>119</v>
      </c>
      <c r="J55" s="122">
        <v>1</v>
      </c>
      <c r="K55" s="122">
        <v>1</v>
      </c>
      <c r="L55" s="122">
        <v>1</v>
      </c>
      <c r="M55" s="122">
        <v>1</v>
      </c>
      <c r="N55" s="122" t="str">
        <f>IF(M55=1,"oui","non")</f>
        <v>oui</v>
      </c>
      <c r="O55" s="122" t="str">
        <f>IF(L55=1,"oui","non")</f>
        <v>oui</v>
      </c>
      <c r="P55" s="122" t="str">
        <f>IF(J55=1,"oui","non")</f>
        <v>oui</v>
      </c>
      <c r="Q55" s="122" t="str">
        <f>IF(K55=1,"oui","non")</f>
        <v>oui</v>
      </c>
    </row>
    <row r="56" spans="1:17" x14ac:dyDescent="0.2">
      <c r="A56" s="23"/>
      <c r="B56" s="105" t="s">
        <v>102</v>
      </c>
      <c r="D56" s="8"/>
      <c r="E56" s="8"/>
      <c r="F56" s="8"/>
      <c r="G56" s="8"/>
      <c r="H56" s="16"/>
      <c r="I56" s="11"/>
      <c r="J56" s="122"/>
      <c r="K56" s="122"/>
      <c r="L56" s="122"/>
      <c r="M56" s="122"/>
      <c r="N56" s="122"/>
      <c r="O56" s="122"/>
      <c r="P56" s="122"/>
      <c r="Q56" s="122"/>
    </row>
    <row r="57" spans="1:17" x14ac:dyDescent="0.2">
      <c r="A57" s="23"/>
      <c r="B57" s="148" t="s">
        <v>120</v>
      </c>
      <c r="D57" s="8"/>
      <c r="E57" s="8"/>
      <c r="F57" s="8"/>
      <c r="G57" s="8"/>
      <c r="H57" s="16"/>
      <c r="I57" s="149" t="s">
        <v>119</v>
      </c>
      <c r="J57" s="122">
        <v>2</v>
      </c>
      <c r="K57" s="122">
        <v>2</v>
      </c>
      <c r="L57" s="122">
        <v>2</v>
      </c>
      <c r="M57" s="122">
        <v>2</v>
      </c>
      <c r="N57" s="122" t="str">
        <f>IF(M57=1,"oui","non")</f>
        <v>non</v>
      </c>
      <c r="O57" s="122" t="str">
        <f>IF(L57=1,"oui","non")</f>
        <v>non</v>
      </c>
      <c r="P57" s="122" t="str">
        <f>IF(J57=1,"oui","non")</f>
        <v>non</v>
      </c>
      <c r="Q57" s="122" t="str">
        <f>IF(K57=1,"oui","non")</f>
        <v>non</v>
      </c>
    </row>
    <row r="58" spans="1:17" x14ac:dyDescent="0.2">
      <c r="A58" s="23"/>
      <c r="B58" s="104" t="s">
        <v>104</v>
      </c>
      <c r="D58" s="8"/>
      <c r="E58" s="8"/>
      <c r="F58" s="8"/>
      <c r="G58" s="8"/>
      <c r="H58" s="16"/>
      <c r="I58" s="11"/>
      <c r="J58" s="25"/>
      <c r="K58" s="13"/>
      <c r="L58" s="13"/>
      <c r="M58" s="13"/>
      <c r="N58" s="25"/>
      <c r="O58" s="13"/>
      <c r="P58" s="140"/>
      <c r="Q58" s="140"/>
    </row>
    <row r="59" spans="1:17" x14ac:dyDescent="0.2">
      <c r="A59" s="23"/>
      <c r="B59" s="104" t="s">
        <v>105</v>
      </c>
      <c r="D59" s="8"/>
      <c r="E59" s="8"/>
      <c r="F59" s="8"/>
      <c r="G59" s="8"/>
      <c r="H59" s="16"/>
      <c r="I59" s="11"/>
      <c r="J59" s="25"/>
      <c r="K59" s="13"/>
      <c r="L59" s="13"/>
      <c r="M59" s="13"/>
      <c r="N59" s="25"/>
      <c r="O59" s="13"/>
      <c r="P59" s="140"/>
      <c r="Q59" s="140"/>
    </row>
    <row r="60" spans="1:17" x14ac:dyDescent="0.2">
      <c r="A60" s="23"/>
      <c r="B60" s="104" t="s">
        <v>107</v>
      </c>
      <c r="D60" s="8"/>
      <c r="E60" s="8"/>
      <c r="F60" s="8"/>
      <c r="G60" s="8"/>
      <c r="H60" s="18" t="s">
        <v>6</v>
      </c>
      <c r="I60" s="11" t="s">
        <v>85</v>
      </c>
      <c r="J60" s="141">
        <v>15</v>
      </c>
      <c r="K60" s="141">
        <v>15</v>
      </c>
      <c r="L60" s="141">
        <v>15</v>
      </c>
      <c r="M60" s="141">
        <v>15</v>
      </c>
      <c r="N60" s="134">
        <f>M60</f>
        <v>15</v>
      </c>
      <c r="O60" s="134">
        <f>L60</f>
        <v>15</v>
      </c>
      <c r="P60" s="134">
        <f>J60</f>
        <v>15</v>
      </c>
      <c r="Q60" s="134">
        <f>K60</f>
        <v>15</v>
      </c>
    </row>
    <row r="61" spans="1:17" x14ac:dyDescent="0.2">
      <c r="A61" s="23"/>
      <c r="B61" s="106" t="s">
        <v>103</v>
      </c>
      <c r="D61" s="8"/>
      <c r="E61" s="8"/>
      <c r="F61" s="8"/>
      <c r="G61" s="8"/>
      <c r="H61" s="16"/>
      <c r="I61" s="11"/>
      <c r="J61" s="122"/>
      <c r="K61" s="122"/>
      <c r="L61" s="122"/>
      <c r="M61" s="122"/>
      <c r="N61" s="122"/>
      <c r="O61" s="122"/>
      <c r="P61" s="122"/>
      <c r="Q61" s="122"/>
    </row>
    <row r="62" spans="1:17" x14ac:dyDescent="0.2">
      <c r="A62" s="23"/>
      <c r="B62" s="104" t="s">
        <v>96</v>
      </c>
      <c r="D62" s="8"/>
      <c r="E62" s="8"/>
      <c r="F62" s="8"/>
      <c r="G62" s="8"/>
      <c r="H62" s="16"/>
      <c r="I62" s="11"/>
      <c r="J62" s="122"/>
      <c r="K62" s="122"/>
      <c r="L62" s="122"/>
      <c r="M62" s="122"/>
      <c r="N62" s="139">
        <v>30</v>
      </c>
      <c r="O62" s="139">
        <v>30</v>
      </c>
      <c r="P62" s="139">
        <v>30</v>
      </c>
      <c r="Q62" s="139">
        <v>30</v>
      </c>
    </row>
    <row r="63" spans="1:17" x14ac:dyDescent="0.2">
      <c r="A63" s="23"/>
      <c r="B63" s="106" t="s">
        <v>114</v>
      </c>
      <c r="D63" s="8"/>
      <c r="E63" s="8"/>
      <c r="F63" s="8"/>
      <c r="G63" s="8"/>
      <c r="H63" s="25" t="s">
        <v>20</v>
      </c>
      <c r="I63" s="190" t="s">
        <v>85</v>
      </c>
      <c r="J63" s="122">
        <f>IF(J55=1,IF(J57=2,J50,J50+J60),J50+J60)</f>
        <v>25</v>
      </c>
      <c r="K63" s="122">
        <f>IF(K55=1,IF(K57=2,K50,K50+K60),K50+K60)</f>
        <v>25</v>
      </c>
      <c r="L63" s="122">
        <f>IF(L55=1,IF(L57=2,L50,L50+L60),L50+L60)</f>
        <v>25</v>
      </c>
      <c r="M63" s="122">
        <f>IF(M55=1,IF(M57=2,M50,M50+M60),M50+M60)</f>
        <v>25</v>
      </c>
      <c r="N63" s="122">
        <f>IF(M55=1,IF(M57=2,N62,N62+N60),N62+N60)</f>
        <v>30</v>
      </c>
      <c r="O63" s="122">
        <f>IF(L55=1,IF(L57=2,O62,O62+O60),O62+O60)</f>
        <v>30</v>
      </c>
      <c r="P63" s="122">
        <f>IF(J55=1,IF(J57=2,P62,P62+P60),P62+P60)</f>
        <v>30</v>
      </c>
      <c r="Q63" s="122">
        <f>IF(K55=1,IF(K57=2,Q62,Q62+Q60),Q62+Q60)</f>
        <v>30</v>
      </c>
    </row>
    <row r="64" spans="1:17" ht="6.75" customHeight="1" x14ac:dyDescent="0.2">
      <c r="A64" s="28"/>
      <c r="B64" s="3"/>
      <c r="C64" s="3"/>
      <c r="D64" s="3"/>
      <c r="E64" s="3"/>
      <c r="F64" s="3"/>
      <c r="G64" s="3"/>
      <c r="H64" s="17"/>
      <c r="I64" s="12"/>
      <c r="J64" s="123"/>
      <c r="K64" s="123"/>
      <c r="L64" s="123"/>
      <c r="M64" s="123"/>
      <c r="N64" s="123"/>
      <c r="O64" s="123"/>
      <c r="P64" s="123"/>
      <c r="Q64" s="123"/>
    </row>
    <row r="65" spans="1:17" ht="6.75" customHeight="1" x14ac:dyDescent="0.2">
      <c r="A65" s="20"/>
      <c r="B65" s="6"/>
      <c r="C65" s="6"/>
      <c r="D65" s="6"/>
      <c r="E65" s="6"/>
      <c r="F65" s="6"/>
      <c r="G65" s="6"/>
      <c r="H65" s="15"/>
      <c r="I65" s="7"/>
      <c r="J65" s="21"/>
      <c r="K65" s="21"/>
      <c r="L65" s="21"/>
      <c r="M65" s="21"/>
      <c r="N65" s="21"/>
      <c r="O65" s="21"/>
      <c r="P65" s="21"/>
      <c r="Q65" s="21"/>
    </row>
    <row r="66" spans="1:17" x14ac:dyDescent="0.2">
      <c r="A66" s="23" t="s">
        <v>21</v>
      </c>
      <c r="B66" s="8" t="s">
        <v>22</v>
      </c>
      <c r="C66" s="8"/>
      <c r="D66" s="8"/>
      <c r="E66" s="8"/>
      <c r="F66" s="8"/>
      <c r="G66" s="8"/>
      <c r="H66" s="16">
        <v>6</v>
      </c>
      <c r="I66" s="11" t="s">
        <v>85</v>
      </c>
      <c r="J66" s="25">
        <v>6</v>
      </c>
      <c r="K66" s="25">
        <v>6</v>
      </c>
      <c r="L66" s="25">
        <v>6</v>
      </c>
      <c r="M66" s="25">
        <v>6</v>
      </c>
      <c r="N66" s="25">
        <v>6</v>
      </c>
      <c r="O66" s="25">
        <v>6</v>
      </c>
      <c r="P66" s="25">
        <v>6</v>
      </c>
      <c r="Q66" s="25">
        <v>6</v>
      </c>
    </row>
    <row r="67" spans="1:17" ht="6.75" customHeight="1" x14ac:dyDescent="0.2">
      <c r="A67" s="28"/>
      <c r="B67" s="3"/>
      <c r="C67" s="3"/>
      <c r="D67" s="3"/>
      <c r="E67" s="3"/>
      <c r="F67" s="3"/>
      <c r="G67" s="3"/>
      <c r="H67" s="17"/>
      <c r="I67" s="12"/>
      <c r="J67" s="29"/>
      <c r="K67" s="29"/>
      <c r="L67" s="29"/>
      <c r="M67" s="29"/>
      <c r="N67" s="29"/>
      <c r="O67" s="29"/>
      <c r="P67" s="29"/>
      <c r="Q67" s="29"/>
    </row>
    <row r="68" spans="1:17" ht="6.75" customHeight="1" x14ac:dyDescent="0.2">
      <c r="A68" s="20"/>
      <c r="B68" s="6"/>
      <c r="C68" s="6"/>
      <c r="D68" s="6"/>
      <c r="E68" s="6"/>
      <c r="F68" s="6"/>
      <c r="G68" s="6"/>
      <c r="H68" s="15"/>
      <c r="I68" s="7"/>
      <c r="J68" s="25"/>
      <c r="K68" s="25"/>
      <c r="L68" s="25"/>
      <c r="M68" s="25"/>
      <c r="N68" s="25"/>
      <c r="O68" s="25"/>
      <c r="P68" s="25"/>
      <c r="Q68" s="25"/>
    </row>
    <row r="69" spans="1:17" x14ac:dyDescent="0.2">
      <c r="A69" s="23" t="s">
        <v>91</v>
      </c>
      <c r="B69" s="8" t="s">
        <v>92</v>
      </c>
      <c r="C69" s="8"/>
      <c r="D69" s="8"/>
      <c r="E69" s="8"/>
      <c r="F69" s="8"/>
      <c r="G69" s="8"/>
      <c r="H69" s="16"/>
      <c r="I69" s="11"/>
      <c r="J69" s="25"/>
      <c r="K69" s="25"/>
      <c r="L69" s="25"/>
      <c r="M69" s="25"/>
      <c r="N69" s="25"/>
      <c r="O69" s="25"/>
      <c r="P69" s="25"/>
      <c r="Q69" s="140"/>
    </row>
    <row r="70" spans="1:17" x14ac:dyDescent="0.2">
      <c r="A70" s="23"/>
      <c r="B70" s="24" t="s">
        <v>94</v>
      </c>
      <c r="C70" s="8"/>
      <c r="D70" s="8"/>
      <c r="E70" s="8"/>
      <c r="F70" s="8"/>
      <c r="G70" s="8"/>
      <c r="H70" s="16"/>
      <c r="I70" s="11"/>
      <c r="J70" s="25"/>
      <c r="K70" s="25"/>
      <c r="L70" s="25"/>
      <c r="M70" s="25"/>
      <c r="N70" s="25"/>
      <c r="O70" s="25"/>
      <c r="P70" s="25"/>
      <c r="Q70" s="25"/>
    </row>
    <row r="71" spans="1:17" x14ac:dyDescent="0.2">
      <c r="A71" s="23"/>
      <c r="B71" s="104" t="s">
        <v>95</v>
      </c>
      <c r="C71" s="8"/>
      <c r="D71" s="8"/>
      <c r="E71" s="8"/>
      <c r="F71" s="8"/>
      <c r="G71" s="8"/>
      <c r="H71" s="16">
        <v>32</v>
      </c>
      <c r="I71" s="11" t="s">
        <v>93</v>
      </c>
      <c r="J71" s="142">
        <f>J20</f>
        <v>51</v>
      </c>
      <c r="K71" s="142">
        <f>K20</f>
        <v>41</v>
      </c>
      <c r="L71" s="142">
        <f>L20</f>
        <v>61</v>
      </c>
      <c r="M71" s="142">
        <f>M20</f>
        <v>61</v>
      </c>
      <c r="N71" s="122">
        <v>32</v>
      </c>
      <c r="O71" s="122">
        <v>32</v>
      </c>
      <c r="P71" s="122">
        <v>32</v>
      </c>
      <c r="Q71" s="122">
        <v>32</v>
      </c>
    </row>
    <row r="72" spans="1:17" ht="6.75" customHeight="1" x14ac:dyDescent="0.2">
      <c r="A72" s="28"/>
      <c r="B72" s="3"/>
      <c r="C72" s="3"/>
      <c r="D72" s="3"/>
      <c r="E72" s="3"/>
      <c r="F72" s="3"/>
      <c r="G72" s="3"/>
      <c r="H72" s="17"/>
      <c r="I72" s="12"/>
      <c r="J72" s="29"/>
      <c r="K72" s="29"/>
      <c r="L72" s="29"/>
      <c r="M72" s="29"/>
      <c r="N72" s="29"/>
      <c r="O72" s="29"/>
      <c r="P72" s="29"/>
      <c r="Q72" s="29"/>
    </row>
    <row r="73" spans="1:17" ht="13.5" thickBot="1" x14ac:dyDescent="0.25">
      <c r="A73" s="27"/>
      <c r="N73" s="1"/>
      <c r="P73" s="35"/>
      <c r="Q73" s="1"/>
    </row>
    <row r="74" spans="1:17" x14ac:dyDescent="0.2">
      <c r="A74" s="40"/>
      <c r="B74" s="51"/>
      <c r="C74" s="41"/>
      <c r="D74" s="41"/>
      <c r="E74" s="41"/>
      <c r="F74" s="41"/>
      <c r="G74" s="42"/>
      <c r="H74" s="43"/>
      <c r="I74" s="44"/>
      <c r="J74" s="124"/>
      <c r="K74" s="124"/>
      <c r="L74" s="124"/>
      <c r="M74" s="124"/>
      <c r="N74" s="124"/>
      <c r="O74" s="124"/>
      <c r="P74" s="124"/>
      <c r="Q74" s="124"/>
    </row>
    <row r="75" spans="1:17" ht="15.75" x14ac:dyDescent="0.25">
      <c r="A75" s="54" t="s">
        <v>23</v>
      </c>
      <c r="B75" s="37" t="s">
        <v>24</v>
      </c>
      <c r="C75" s="8"/>
      <c r="D75" s="8"/>
      <c r="E75" s="4" t="s">
        <v>25</v>
      </c>
      <c r="F75" s="309" t="s">
        <v>75</v>
      </c>
      <c r="G75" s="32"/>
      <c r="H75" s="39">
        <v>1</v>
      </c>
      <c r="I75" s="11" t="s">
        <v>71</v>
      </c>
      <c r="J75" s="128">
        <f t="shared" ref="J75:Q75" si="1">((J63+J66)/(J71/3.6))-1</f>
        <v>1.1882352941176473</v>
      </c>
      <c r="K75" s="128">
        <f>((K63+K66)/(K71/3.6))-1</f>
        <v>1.7219512195121949</v>
      </c>
      <c r="L75" s="128">
        <f t="shared" si="1"/>
        <v>0.8295081967213116</v>
      </c>
      <c r="M75" s="128">
        <f t="shared" si="1"/>
        <v>0.8295081967213116</v>
      </c>
      <c r="N75" s="128">
        <f t="shared" si="1"/>
        <v>3.05</v>
      </c>
      <c r="O75" s="128">
        <f t="shared" si="1"/>
        <v>3.05</v>
      </c>
      <c r="P75" s="128">
        <f t="shared" si="1"/>
        <v>3.05</v>
      </c>
      <c r="Q75" s="128">
        <f t="shared" si="1"/>
        <v>3.05</v>
      </c>
    </row>
    <row r="76" spans="1:17" x14ac:dyDescent="0.2">
      <c r="A76" s="45"/>
      <c r="B76" s="37"/>
      <c r="C76" s="8"/>
      <c r="D76" s="8"/>
      <c r="E76" s="10" t="s">
        <v>91</v>
      </c>
      <c r="F76" s="310"/>
      <c r="G76" s="32"/>
      <c r="H76" s="16"/>
      <c r="I76" s="11"/>
      <c r="J76" s="25"/>
      <c r="K76" s="25"/>
      <c r="L76" s="25"/>
      <c r="M76" s="25"/>
      <c r="N76" s="25"/>
      <c r="O76" s="25"/>
      <c r="P76" s="25"/>
      <c r="Q76" s="25"/>
    </row>
    <row r="77" spans="1:17" ht="7.5" customHeight="1" thickBot="1" x14ac:dyDescent="0.25">
      <c r="A77" s="52"/>
      <c r="B77" s="53"/>
      <c r="C77" s="47"/>
      <c r="D77" s="47"/>
      <c r="E77" s="47"/>
      <c r="F77" s="47"/>
      <c r="G77" s="48"/>
      <c r="H77" s="49"/>
      <c r="I77" s="50"/>
      <c r="J77" s="125"/>
      <c r="K77" s="125"/>
      <c r="L77" s="125"/>
      <c r="M77" s="125"/>
      <c r="N77" s="125"/>
      <c r="O77" s="125"/>
      <c r="P77" s="125"/>
      <c r="Q77" s="125"/>
    </row>
    <row r="78" spans="1:17" x14ac:dyDescent="0.2">
      <c r="N78" s="1"/>
      <c r="P78" s="35"/>
      <c r="Q78" s="1"/>
    </row>
    <row r="79" spans="1:17" s="144" customFormat="1" ht="25.5" customHeight="1" x14ac:dyDescent="0.2">
      <c r="A79" s="143"/>
      <c r="G79" s="145"/>
      <c r="H79" s="146" t="s">
        <v>108</v>
      </c>
      <c r="I79" s="147" t="s">
        <v>71</v>
      </c>
      <c r="J79" s="150">
        <f>J39</f>
        <v>3.3611111111111112</v>
      </c>
      <c r="K79" s="150">
        <f t="shared" ref="K79:Q79" si="2">K39</f>
        <v>2.8981481481481479</v>
      </c>
      <c r="L79" s="150">
        <f t="shared" si="2"/>
        <v>3.824074074074074</v>
      </c>
      <c r="M79" s="150">
        <f t="shared" si="2"/>
        <v>3.824074074074074</v>
      </c>
      <c r="N79" s="150">
        <f t="shared" si="2"/>
        <v>2.4814814814814818</v>
      </c>
      <c r="O79" s="150">
        <f t="shared" si="2"/>
        <v>2.0185185185185182</v>
      </c>
      <c r="P79" s="150">
        <f t="shared" si="2"/>
        <v>2.9444444444444446</v>
      </c>
      <c r="Q79" s="150">
        <f t="shared" si="2"/>
        <v>2.9444444444444446</v>
      </c>
    </row>
    <row r="80" spans="1:17" s="144" customFormat="1" ht="25.5" customHeight="1" x14ac:dyDescent="0.2">
      <c r="A80" s="143"/>
      <c r="G80" s="145"/>
      <c r="H80" s="146" t="s">
        <v>109</v>
      </c>
      <c r="I80" s="147" t="s">
        <v>71</v>
      </c>
      <c r="J80" s="150">
        <f>J75</f>
        <v>1.1882352941176473</v>
      </c>
      <c r="K80" s="150">
        <f>K75</f>
        <v>1.7219512195121949</v>
      </c>
      <c r="L80" s="150">
        <f t="shared" ref="L80:Q80" si="3">L75</f>
        <v>0.8295081967213116</v>
      </c>
      <c r="M80" s="150">
        <f t="shared" si="3"/>
        <v>0.8295081967213116</v>
      </c>
      <c r="N80" s="150">
        <f t="shared" si="3"/>
        <v>3.05</v>
      </c>
      <c r="O80" s="150">
        <f t="shared" si="3"/>
        <v>3.05</v>
      </c>
      <c r="P80" s="150">
        <f t="shared" si="3"/>
        <v>3.05</v>
      </c>
      <c r="Q80" s="150">
        <f t="shared" si="3"/>
        <v>3.05</v>
      </c>
    </row>
    <row r="81" spans="1:17" s="144" customFormat="1" ht="25.5" customHeight="1" x14ac:dyDescent="0.2">
      <c r="A81" s="143"/>
      <c r="G81" s="145"/>
      <c r="H81" s="146" t="s">
        <v>125</v>
      </c>
      <c r="I81" s="147" t="s">
        <v>71</v>
      </c>
      <c r="J81" s="151">
        <f t="shared" ref="J81:Q81" si="4">J39+J75</f>
        <v>4.5493464052287589</v>
      </c>
      <c r="K81" s="151">
        <f t="shared" si="4"/>
        <v>4.6200993676603428</v>
      </c>
      <c r="L81" s="151">
        <f t="shared" si="4"/>
        <v>4.6535822707953853</v>
      </c>
      <c r="M81" s="151">
        <f t="shared" si="4"/>
        <v>4.6535822707953853</v>
      </c>
      <c r="N81" s="151">
        <f t="shared" si="4"/>
        <v>5.5314814814814817</v>
      </c>
      <c r="O81" s="151">
        <f t="shared" si="4"/>
        <v>5.068518518518518</v>
      </c>
      <c r="P81" s="151">
        <f t="shared" si="4"/>
        <v>5.9944444444444445</v>
      </c>
      <c r="Q81" s="151">
        <f t="shared" si="4"/>
        <v>5.9944444444444445</v>
      </c>
    </row>
    <row r="82" spans="1:17" x14ac:dyDescent="0.2">
      <c r="A82" s="92" t="s">
        <v>141</v>
      </c>
      <c r="N82" s="1"/>
      <c r="P82" s="35"/>
      <c r="Q82" s="1"/>
    </row>
    <row r="83" spans="1:17" ht="19.5" customHeight="1" x14ac:dyDescent="0.2">
      <c r="A83" s="290" t="s">
        <v>190</v>
      </c>
      <c r="B83" s="290"/>
      <c r="C83" s="290"/>
      <c r="D83" s="290"/>
      <c r="E83" s="290"/>
      <c r="F83" s="290"/>
      <c r="G83" s="290"/>
      <c r="H83" s="165" t="s">
        <v>122</v>
      </c>
      <c r="I83" s="154" t="s">
        <v>71</v>
      </c>
      <c r="J83" s="155">
        <v>4</v>
      </c>
      <c r="K83" s="155">
        <v>4</v>
      </c>
      <c r="L83" s="155">
        <v>4</v>
      </c>
      <c r="M83" s="155">
        <v>4</v>
      </c>
      <c r="N83" s="155">
        <v>4</v>
      </c>
      <c r="O83" s="155">
        <v>4</v>
      </c>
      <c r="P83" s="155">
        <v>4</v>
      </c>
      <c r="Q83" s="155">
        <v>4</v>
      </c>
    </row>
    <row r="84" spans="1:17" ht="19.5" customHeight="1" x14ac:dyDescent="0.2">
      <c r="A84" s="290"/>
      <c r="B84" s="290"/>
      <c r="C84" s="290"/>
      <c r="D84" s="290"/>
      <c r="E84" s="290"/>
      <c r="F84" s="290"/>
      <c r="G84" s="290"/>
      <c r="H84" s="165" t="s">
        <v>123</v>
      </c>
      <c r="I84" s="154" t="s">
        <v>71</v>
      </c>
      <c r="J84" s="169">
        <f t="shared" ref="J84:Q84" si="5">J80-(J83-J79)</f>
        <v>0.54934640522875844</v>
      </c>
      <c r="K84" s="169">
        <f t="shared" si="5"/>
        <v>0.62009936766034279</v>
      </c>
      <c r="L84" s="169">
        <f t="shared" si="5"/>
        <v>0.65358227079538556</v>
      </c>
      <c r="M84" s="169">
        <f t="shared" si="5"/>
        <v>0.65358227079538556</v>
      </c>
      <c r="N84" s="169">
        <f t="shared" si="5"/>
        <v>1.5314814814814817</v>
      </c>
      <c r="O84" s="169">
        <f t="shared" si="5"/>
        <v>1.068518518518518</v>
      </c>
      <c r="P84" s="169">
        <f t="shared" si="5"/>
        <v>1.9944444444444445</v>
      </c>
      <c r="Q84" s="169">
        <f t="shared" si="5"/>
        <v>1.9944444444444445</v>
      </c>
    </row>
    <row r="85" spans="1:17" ht="19.5" customHeight="1" x14ac:dyDescent="0.2">
      <c r="A85" s="290"/>
      <c r="B85" s="290"/>
      <c r="C85" s="290"/>
      <c r="D85" s="290"/>
      <c r="E85" s="290"/>
      <c r="F85" s="290"/>
      <c r="G85" s="290"/>
      <c r="H85" s="165" t="s">
        <v>124</v>
      </c>
      <c r="I85" s="154" t="s">
        <v>71</v>
      </c>
      <c r="J85" s="170">
        <f>J83+J84</f>
        <v>4.5493464052287589</v>
      </c>
      <c r="K85" s="170">
        <f t="shared" ref="K85:Q85" si="6">K83+K84</f>
        <v>4.6200993676603428</v>
      </c>
      <c r="L85" s="170">
        <f t="shared" si="6"/>
        <v>4.6535822707953853</v>
      </c>
      <c r="M85" s="170">
        <f t="shared" si="6"/>
        <v>4.6535822707953853</v>
      </c>
      <c r="N85" s="170">
        <f t="shared" si="6"/>
        <v>5.5314814814814817</v>
      </c>
      <c r="O85" s="170">
        <f t="shared" si="6"/>
        <v>5.068518518518518</v>
      </c>
      <c r="P85" s="170">
        <f t="shared" si="6"/>
        <v>5.9944444444444445</v>
      </c>
      <c r="Q85" s="170">
        <f t="shared" si="6"/>
        <v>5.9944444444444445</v>
      </c>
    </row>
    <row r="86" spans="1:17" ht="12" customHeight="1" x14ac:dyDescent="0.2">
      <c r="A86" s="143"/>
      <c r="B86" s="144"/>
      <c r="C86" s="144"/>
      <c r="D86" s="144"/>
      <c r="E86" s="144"/>
      <c r="F86" s="144"/>
      <c r="G86" s="144"/>
      <c r="H86" s="156"/>
      <c r="I86" s="157"/>
      <c r="J86" s="171"/>
      <c r="K86" s="171"/>
      <c r="L86" s="171"/>
      <c r="M86" s="171"/>
      <c r="N86" s="171"/>
      <c r="O86" s="171"/>
      <c r="P86" s="171"/>
      <c r="Q86" s="171"/>
    </row>
    <row r="87" spans="1:17" ht="19.5" customHeight="1" x14ac:dyDescent="0.2">
      <c r="A87" s="290" t="s">
        <v>191</v>
      </c>
      <c r="B87" s="290"/>
      <c r="C87" s="290"/>
      <c r="D87" s="290"/>
      <c r="E87" s="290"/>
      <c r="F87" s="290"/>
      <c r="G87" s="290"/>
      <c r="H87" s="191" t="s">
        <v>126</v>
      </c>
      <c r="I87" s="154" t="s">
        <v>71</v>
      </c>
      <c r="J87" s="169">
        <f>J83</f>
        <v>4</v>
      </c>
      <c r="K87" s="169">
        <f t="shared" ref="K87:Q87" si="7">K83</f>
        <v>4</v>
      </c>
      <c r="L87" s="169">
        <f t="shared" si="7"/>
        <v>4</v>
      </c>
      <c r="M87" s="169">
        <f t="shared" si="7"/>
        <v>4</v>
      </c>
      <c r="N87" s="169">
        <f t="shared" si="7"/>
        <v>4</v>
      </c>
      <c r="O87" s="169">
        <f t="shared" si="7"/>
        <v>4</v>
      </c>
      <c r="P87" s="169">
        <f t="shared" si="7"/>
        <v>4</v>
      </c>
      <c r="Q87" s="169">
        <f t="shared" si="7"/>
        <v>4</v>
      </c>
    </row>
    <row r="88" spans="1:17" ht="19.5" customHeight="1" x14ac:dyDescent="0.2">
      <c r="A88" s="290"/>
      <c r="B88" s="290"/>
      <c r="C88" s="290"/>
      <c r="D88" s="290"/>
      <c r="E88" s="290"/>
      <c r="F88" s="290"/>
      <c r="G88" s="290"/>
      <c r="H88" s="191" t="s">
        <v>127</v>
      </c>
      <c r="I88" s="154" t="s">
        <v>71</v>
      </c>
      <c r="J88" s="169">
        <f>MROUND(J84,0.5)</f>
        <v>0.5</v>
      </c>
      <c r="K88" s="169">
        <f t="shared" ref="K88:Q88" si="8">MROUND(K84,0.5)</f>
        <v>0.5</v>
      </c>
      <c r="L88" s="169">
        <f t="shared" si="8"/>
        <v>0.5</v>
      </c>
      <c r="M88" s="169">
        <f t="shared" si="8"/>
        <v>0.5</v>
      </c>
      <c r="N88" s="169">
        <f t="shared" si="8"/>
        <v>1.5</v>
      </c>
      <c r="O88" s="169">
        <f t="shared" si="8"/>
        <v>1</v>
      </c>
      <c r="P88" s="169">
        <f t="shared" si="8"/>
        <v>2</v>
      </c>
      <c r="Q88" s="169">
        <f t="shared" si="8"/>
        <v>2</v>
      </c>
    </row>
    <row r="89" spans="1:17" ht="19.5" customHeight="1" x14ac:dyDescent="0.2">
      <c r="A89" s="290"/>
      <c r="B89" s="290"/>
      <c r="C89" s="290"/>
      <c r="D89" s="290"/>
      <c r="E89" s="290"/>
      <c r="F89" s="290"/>
      <c r="G89" s="290"/>
      <c r="H89" s="191" t="s">
        <v>128</v>
      </c>
      <c r="I89" s="154" t="s">
        <v>71</v>
      </c>
      <c r="J89" s="170">
        <f>J87+J88</f>
        <v>4.5</v>
      </c>
      <c r="K89" s="170">
        <f t="shared" ref="K89:Q89" si="9">K87+K88</f>
        <v>4.5</v>
      </c>
      <c r="L89" s="170">
        <f t="shared" si="9"/>
        <v>4.5</v>
      </c>
      <c r="M89" s="170">
        <f t="shared" si="9"/>
        <v>4.5</v>
      </c>
      <c r="N89" s="170">
        <f t="shared" si="9"/>
        <v>5.5</v>
      </c>
      <c r="O89" s="170">
        <f t="shared" si="9"/>
        <v>5</v>
      </c>
      <c r="P89" s="170">
        <f t="shared" si="9"/>
        <v>6</v>
      </c>
      <c r="Q89" s="170">
        <f t="shared" si="9"/>
        <v>6</v>
      </c>
    </row>
    <row r="90" spans="1:17" ht="19.5" customHeight="1" x14ac:dyDescent="0.2">
      <c r="A90" s="290"/>
      <c r="B90" s="290"/>
      <c r="C90" s="290"/>
      <c r="D90" s="290"/>
      <c r="E90" s="290"/>
      <c r="F90" s="290"/>
      <c r="G90" s="290"/>
      <c r="H90" s="158"/>
      <c r="I90" s="159"/>
      <c r="J90" s="172"/>
      <c r="K90" s="172"/>
      <c r="L90" s="172"/>
      <c r="M90" s="172"/>
      <c r="N90" s="172"/>
      <c r="O90" s="172"/>
      <c r="P90" s="172"/>
      <c r="Q90" s="172"/>
    </row>
    <row r="91" spans="1:17" ht="12" customHeight="1" x14ac:dyDescent="0.2">
      <c r="A91" s="152"/>
      <c r="B91" s="152"/>
      <c r="C91" s="152"/>
      <c r="D91" s="152"/>
      <c r="E91" s="152"/>
      <c r="F91" s="152"/>
      <c r="G91" s="152"/>
      <c r="H91" s="158"/>
      <c r="I91" s="159"/>
      <c r="J91" s="173"/>
      <c r="K91" s="172"/>
      <c r="L91" s="172"/>
      <c r="M91" s="172"/>
      <c r="N91" s="172"/>
      <c r="O91" s="172"/>
      <c r="P91" s="172"/>
      <c r="Q91" s="172"/>
    </row>
    <row r="92" spans="1:17" ht="19.5" customHeight="1" x14ac:dyDescent="0.2">
      <c r="A92" s="291" t="s">
        <v>192</v>
      </c>
      <c r="B92" s="291"/>
      <c r="C92" s="291"/>
      <c r="D92" s="291"/>
      <c r="E92" s="291"/>
      <c r="F92" s="291"/>
      <c r="G92" s="291"/>
      <c r="H92" s="165" t="s">
        <v>129</v>
      </c>
      <c r="I92" s="154" t="s">
        <v>71</v>
      </c>
      <c r="J92" s="174">
        <f>J87</f>
        <v>4</v>
      </c>
      <c r="K92" s="174">
        <f t="shared" ref="K92:Q92" si="10">K87</f>
        <v>4</v>
      </c>
      <c r="L92" s="174">
        <f t="shared" si="10"/>
        <v>4</v>
      </c>
      <c r="M92" s="174">
        <f t="shared" si="10"/>
        <v>4</v>
      </c>
      <c r="N92" s="174">
        <f t="shared" si="10"/>
        <v>4</v>
      </c>
      <c r="O92" s="174">
        <f t="shared" si="10"/>
        <v>4</v>
      </c>
      <c r="P92" s="174">
        <f t="shared" si="10"/>
        <v>4</v>
      </c>
      <c r="Q92" s="174">
        <f t="shared" si="10"/>
        <v>4</v>
      </c>
    </row>
    <row r="93" spans="1:17" ht="19.5" customHeight="1" x14ac:dyDescent="0.2">
      <c r="A93" s="291"/>
      <c r="B93" s="291"/>
      <c r="C93" s="291"/>
      <c r="D93" s="291"/>
      <c r="E93" s="291"/>
      <c r="F93" s="291"/>
      <c r="G93" s="291"/>
      <c r="H93" s="165" t="s">
        <v>130</v>
      </c>
      <c r="I93" s="154" t="s">
        <v>71</v>
      </c>
      <c r="J93" s="174">
        <f>IF(J88&lt;1.5,J88,"à valider")</f>
        <v>0.5</v>
      </c>
      <c r="K93" s="174">
        <f t="shared" ref="K93:Q93" si="11">IF(K88&lt;1.5,K88,"à valider")</f>
        <v>0.5</v>
      </c>
      <c r="L93" s="174">
        <f t="shared" si="11"/>
        <v>0.5</v>
      </c>
      <c r="M93" s="174">
        <f t="shared" si="11"/>
        <v>0.5</v>
      </c>
      <c r="N93" s="174" t="str">
        <f t="shared" si="11"/>
        <v>à valider</v>
      </c>
      <c r="O93" s="174">
        <f t="shared" si="11"/>
        <v>1</v>
      </c>
      <c r="P93" s="174" t="str">
        <f t="shared" si="11"/>
        <v>à valider</v>
      </c>
      <c r="Q93" s="174" t="str">
        <f t="shared" si="11"/>
        <v>à valider</v>
      </c>
    </row>
    <row r="94" spans="1:17" ht="12" customHeight="1" x14ac:dyDescent="0.2">
      <c r="A94" s="152"/>
      <c r="B94" s="152"/>
      <c r="C94" s="152"/>
      <c r="D94" s="152"/>
      <c r="E94" s="152"/>
      <c r="F94" s="152"/>
      <c r="G94" s="152"/>
      <c r="H94" s="162"/>
      <c r="I94" s="163"/>
      <c r="J94" s="160"/>
      <c r="K94" s="160"/>
      <c r="L94" s="160"/>
      <c r="M94" s="160"/>
      <c r="N94" s="160"/>
      <c r="O94" s="160"/>
      <c r="P94" s="160"/>
      <c r="Q94" s="160"/>
    </row>
    <row r="95" spans="1:17" ht="19.5" customHeight="1" x14ac:dyDescent="0.2">
      <c r="A95" s="291" t="s">
        <v>193</v>
      </c>
      <c r="B95" s="291"/>
      <c r="C95" s="291"/>
      <c r="D95" s="291"/>
      <c r="E95" s="291"/>
      <c r="F95" s="291"/>
      <c r="G95" s="291"/>
      <c r="H95" s="292" t="s">
        <v>117</v>
      </c>
      <c r="I95" s="292"/>
      <c r="J95" s="164">
        <v>4</v>
      </c>
      <c r="K95" s="164">
        <v>4</v>
      </c>
      <c r="L95" s="164">
        <v>2</v>
      </c>
      <c r="M95" s="164">
        <v>2</v>
      </c>
      <c r="N95" s="164">
        <v>4</v>
      </c>
      <c r="O95" s="164">
        <v>4</v>
      </c>
      <c r="P95" s="164">
        <v>2</v>
      </c>
      <c r="Q95" s="164">
        <v>2</v>
      </c>
    </row>
    <row r="96" spans="1:17" ht="19.5" customHeight="1" x14ac:dyDescent="0.2">
      <c r="A96" s="291"/>
      <c r="B96" s="291"/>
      <c r="C96" s="291"/>
      <c r="D96" s="291"/>
      <c r="E96" s="291"/>
      <c r="F96" s="291"/>
      <c r="G96" s="291"/>
      <c r="H96" s="293" t="s">
        <v>135</v>
      </c>
      <c r="I96" s="294"/>
      <c r="J96" s="168">
        <v>0</v>
      </c>
      <c r="K96" s="168">
        <v>0</v>
      </c>
      <c r="L96" s="168">
        <v>0</v>
      </c>
      <c r="M96" s="168">
        <v>0</v>
      </c>
      <c r="N96" s="168">
        <v>0</v>
      </c>
      <c r="O96" s="168">
        <v>0</v>
      </c>
      <c r="P96" s="168">
        <v>0</v>
      </c>
      <c r="Q96" s="168">
        <v>0</v>
      </c>
    </row>
    <row r="97" spans="1:17" ht="19.5" customHeight="1" x14ac:dyDescent="0.2">
      <c r="A97" s="291"/>
      <c r="B97" s="291"/>
      <c r="C97" s="291"/>
      <c r="D97" s="291"/>
      <c r="E97" s="291"/>
      <c r="F97" s="291"/>
      <c r="G97" s="291"/>
      <c r="H97" s="167" t="s">
        <v>134</v>
      </c>
      <c r="I97" s="166" t="s">
        <v>85</v>
      </c>
      <c r="J97" s="161">
        <f t="shared" ref="J97:Q97" si="12">J63-J96</f>
        <v>25</v>
      </c>
      <c r="K97" s="161">
        <f t="shared" si="12"/>
        <v>25</v>
      </c>
      <c r="L97" s="161">
        <f t="shared" si="12"/>
        <v>25</v>
      </c>
      <c r="M97" s="161">
        <f t="shared" si="12"/>
        <v>25</v>
      </c>
      <c r="N97" s="161">
        <f t="shared" si="12"/>
        <v>30</v>
      </c>
      <c r="O97" s="161">
        <f t="shared" si="12"/>
        <v>30</v>
      </c>
      <c r="P97" s="161">
        <f t="shared" si="12"/>
        <v>30</v>
      </c>
      <c r="Q97" s="161">
        <f t="shared" si="12"/>
        <v>30</v>
      </c>
    </row>
    <row r="98" spans="1:17" ht="19.5" customHeight="1" x14ac:dyDescent="0.2">
      <c r="A98" s="291"/>
      <c r="B98" s="291"/>
      <c r="C98" s="291"/>
      <c r="D98" s="291"/>
      <c r="E98" s="291"/>
      <c r="F98" s="291"/>
      <c r="G98" s="291"/>
      <c r="H98" s="165" t="s">
        <v>131</v>
      </c>
      <c r="I98" s="154" t="s">
        <v>71</v>
      </c>
      <c r="J98" s="150">
        <f>J87</f>
        <v>4</v>
      </c>
      <c r="K98" s="150">
        <f t="shared" ref="K98:Q98" si="13">K87</f>
        <v>4</v>
      </c>
      <c r="L98" s="150">
        <f t="shared" si="13"/>
        <v>4</v>
      </c>
      <c r="M98" s="150">
        <f t="shared" si="13"/>
        <v>4</v>
      </c>
      <c r="N98" s="150">
        <f>N87</f>
        <v>4</v>
      </c>
      <c r="O98" s="150">
        <f t="shared" si="13"/>
        <v>4</v>
      </c>
      <c r="P98" s="150">
        <f t="shared" si="13"/>
        <v>4</v>
      </c>
      <c r="Q98" s="150">
        <f t="shared" si="13"/>
        <v>4</v>
      </c>
    </row>
    <row r="99" spans="1:17" ht="19.5" customHeight="1" x14ac:dyDescent="0.2">
      <c r="A99" s="291"/>
      <c r="B99" s="291"/>
      <c r="C99" s="291"/>
      <c r="D99" s="291"/>
      <c r="E99" s="291"/>
      <c r="F99" s="291"/>
      <c r="G99" s="291"/>
      <c r="H99" s="295" t="s">
        <v>132</v>
      </c>
      <c r="I99" s="154" t="s">
        <v>71</v>
      </c>
      <c r="J99" s="175">
        <f t="shared" ref="J99:Q99" si="14">((J97+J66)/(J71/3.6))-1</f>
        <v>1.1882352941176473</v>
      </c>
      <c r="K99" s="175">
        <f t="shared" si="14"/>
        <v>1.7219512195121949</v>
      </c>
      <c r="L99" s="175">
        <f t="shared" si="14"/>
        <v>0.8295081967213116</v>
      </c>
      <c r="M99" s="175">
        <f t="shared" si="14"/>
        <v>0.8295081967213116</v>
      </c>
      <c r="N99" s="175">
        <f t="shared" si="14"/>
        <v>3.05</v>
      </c>
      <c r="O99" s="175">
        <f t="shared" si="14"/>
        <v>3.05</v>
      </c>
      <c r="P99" s="175">
        <f t="shared" si="14"/>
        <v>3.05</v>
      </c>
      <c r="Q99" s="175">
        <f t="shared" si="14"/>
        <v>3.05</v>
      </c>
    </row>
    <row r="100" spans="1:17" ht="19.5" customHeight="1" x14ac:dyDescent="0.2">
      <c r="A100" s="291"/>
      <c r="B100" s="291"/>
      <c r="C100" s="291"/>
      <c r="D100" s="291"/>
      <c r="E100" s="291"/>
      <c r="F100" s="291"/>
      <c r="G100" s="291"/>
      <c r="H100" s="296"/>
      <c r="I100" s="166" t="s">
        <v>136</v>
      </c>
      <c r="J100" s="169">
        <f t="shared" ref="J100:Q100" si="15">J99-(J98-J79)</f>
        <v>0.54934640522875844</v>
      </c>
      <c r="K100" s="169">
        <f t="shared" si="15"/>
        <v>0.62009936766034279</v>
      </c>
      <c r="L100" s="169">
        <f t="shared" si="15"/>
        <v>0.65358227079538556</v>
      </c>
      <c r="M100" s="169">
        <f t="shared" si="15"/>
        <v>0.65358227079538556</v>
      </c>
      <c r="N100" s="169">
        <f t="shared" si="15"/>
        <v>1.5314814814814817</v>
      </c>
      <c r="O100" s="169">
        <f t="shared" si="15"/>
        <v>1.068518518518518</v>
      </c>
      <c r="P100" s="169">
        <f t="shared" si="15"/>
        <v>1.9944444444444445</v>
      </c>
      <c r="Q100" s="169">
        <f t="shared" si="15"/>
        <v>1.9944444444444445</v>
      </c>
    </row>
    <row r="101" spans="1:17" ht="19.5" customHeight="1" x14ac:dyDescent="0.2">
      <c r="A101" s="291"/>
      <c r="B101" s="291"/>
      <c r="C101" s="291"/>
      <c r="D101" s="291"/>
      <c r="E101" s="291"/>
      <c r="F101" s="291"/>
      <c r="G101" s="291"/>
      <c r="H101" s="297"/>
      <c r="I101" s="166" t="s">
        <v>137</v>
      </c>
      <c r="J101" s="150">
        <f>MROUND(J100,0.5)</f>
        <v>0.5</v>
      </c>
      <c r="K101" s="150">
        <f t="shared" ref="K101:Q101" si="16">MROUND(K100,0.5)</f>
        <v>0.5</v>
      </c>
      <c r="L101" s="150">
        <f t="shared" si="16"/>
        <v>0.5</v>
      </c>
      <c r="M101" s="150">
        <f t="shared" si="16"/>
        <v>0.5</v>
      </c>
      <c r="N101" s="150">
        <f t="shared" si="16"/>
        <v>1.5</v>
      </c>
      <c r="O101" s="150">
        <f t="shared" si="16"/>
        <v>1</v>
      </c>
      <c r="P101" s="150">
        <f t="shared" si="16"/>
        <v>2</v>
      </c>
      <c r="Q101" s="150">
        <f t="shared" si="16"/>
        <v>2</v>
      </c>
    </row>
    <row r="102" spans="1:17" ht="19.5" customHeight="1" x14ac:dyDescent="0.2">
      <c r="A102" s="291"/>
      <c r="B102" s="291"/>
      <c r="C102" s="291"/>
      <c r="D102" s="291"/>
      <c r="E102" s="291"/>
      <c r="F102" s="291"/>
      <c r="G102" s="291"/>
      <c r="H102" s="165" t="s">
        <v>133</v>
      </c>
      <c r="I102" s="154" t="s">
        <v>71</v>
      </c>
      <c r="J102" s="151">
        <f>J98+J101</f>
        <v>4.5</v>
      </c>
      <c r="K102" s="151">
        <f t="shared" ref="K102:Q102" si="17">K98+K101</f>
        <v>4.5</v>
      </c>
      <c r="L102" s="151">
        <f t="shared" si="17"/>
        <v>4.5</v>
      </c>
      <c r="M102" s="151">
        <f t="shared" si="17"/>
        <v>4.5</v>
      </c>
      <c r="N102" s="151">
        <f t="shared" si="17"/>
        <v>5.5</v>
      </c>
      <c r="O102" s="151">
        <f t="shared" si="17"/>
        <v>5</v>
      </c>
      <c r="P102" s="151">
        <f t="shared" si="17"/>
        <v>6</v>
      </c>
      <c r="Q102" s="151">
        <f t="shared" si="17"/>
        <v>6</v>
      </c>
    </row>
    <row r="103" spans="1:17" ht="12" customHeight="1" x14ac:dyDescent="0.2">
      <c r="A103" s="187"/>
      <c r="B103" s="187"/>
      <c r="C103" s="187"/>
      <c r="D103" s="187"/>
      <c r="E103" s="187"/>
      <c r="F103" s="187"/>
      <c r="G103" s="187"/>
      <c r="H103" s="180"/>
      <c r="I103" s="181"/>
      <c r="J103" s="182"/>
      <c r="K103" s="182"/>
      <c r="L103" s="182"/>
      <c r="M103" s="182"/>
      <c r="N103" s="182"/>
      <c r="O103" s="182"/>
      <c r="P103" s="182"/>
      <c r="Q103" s="182"/>
    </row>
    <row r="104" spans="1:17" ht="19.5" customHeight="1" x14ac:dyDescent="0.2">
      <c r="A104" s="291" t="s">
        <v>194</v>
      </c>
      <c r="B104" s="291"/>
      <c r="C104" s="291"/>
      <c r="D104" s="291"/>
      <c r="E104" s="291"/>
      <c r="F104" s="291"/>
      <c r="G104" s="291"/>
      <c r="H104" s="291"/>
      <c r="I104" s="291"/>
      <c r="J104" s="291"/>
      <c r="K104" s="291"/>
      <c r="L104" s="291"/>
      <c r="M104" s="291"/>
      <c r="N104" s="291"/>
      <c r="O104" s="291"/>
      <c r="P104" s="291"/>
      <c r="Q104" s="291"/>
    </row>
    <row r="105" spans="1:17" ht="19.5" customHeight="1" x14ac:dyDescent="0.2">
      <c r="A105" s="291"/>
      <c r="B105" s="291"/>
      <c r="C105" s="291"/>
      <c r="D105" s="291"/>
      <c r="E105" s="291"/>
      <c r="F105" s="291"/>
      <c r="G105" s="291"/>
      <c r="H105" s="291"/>
      <c r="I105" s="291"/>
      <c r="J105" s="291"/>
      <c r="K105" s="291"/>
      <c r="L105" s="291"/>
      <c r="M105" s="291"/>
      <c r="N105" s="291"/>
      <c r="O105" s="291"/>
      <c r="P105" s="291"/>
      <c r="Q105" s="291"/>
    </row>
    <row r="106" spans="1:17" ht="19.5" customHeight="1" x14ac:dyDescent="0.2">
      <c r="A106" s="291"/>
      <c r="B106" s="291"/>
      <c r="C106" s="291"/>
      <c r="D106" s="291"/>
      <c r="E106" s="291"/>
      <c r="F106" s="291"/>
      <c r="G106" s="291"/>
      <c r="H106" s="291"/>
      <c r="I106" s="291"/>
      <c r="J106" s="291"/>
      <c r="K106" s="291"/>
      <c r="L106" s="291"/>
      <c r="M106" s="291"/>
      <c r="N106" s="291"/>
      <c r="O106" s="291"/>
      <c r="P106" s="291"/>
      <c r="Q106" s="291"/>
    </row>
    <row r="107" spans="1:17" ht="19.5" customHeight="1" x14ac:dyDescent="0.2">
      <c r="A107" s="291"/>
      <c r="B107" s="291"/>
      <c r="C107" s="291"/>
      <c r="D107" s="291"/>
      <c r="E107" s="291"/>
      <c r="F107" s="291"/>
      <c r="G107" s="291"/>
      <c r="H107" s="291"/>
      <c r="I107" s="291"/>
      <c r="J107" s="291"/>
      <c r="K107" s="291"/>
      <c r="L107" s="291"/>
      <c r="M107" s="291"/>
      <c r="N107" s="291"/>
      <c r="O107" s="291"/>
      <c r="P107" s="291"/>
      <c r="Q107" s="291"/>
    </row>
    <row r="108" spans="1:17" ht="19.5" customHeight="1" x14ac:dyDescent="0.2">
      <c r="A108" s="291"/>
      <c r="B108" s="291"/>
      <c r="C108" s="291"/>
      <c r="D108" s="291"/>
      <c r="E108" s="291"/>
      <c r="F108" s="291"/>
      <c r="G108" s="291"/>
      <c r="H108" s="291"/>
      <c r="I108" s="291"/>
      <c r="J108" s="291"/>
      <c r="K108" s="291"/>
      <c r="L108" s="291"/>
      <c r="M108" s="291"/>
      <c r="N108" s="291"/>
      <c r="O108" s="291"/>
      <c r="P108" s="291"/>
      <c r="Q108" s="291"/>
    </row>
    <row r="109" spans="1:17" ht="19.5" customHeight="1" x14ac:dyDescent="0.2">
      <c r="A109" s="291"/>
      <c r="B109" s="291"/>
      <c r="C109" s="291"/>
      <c r="D109" s="291"/>
      <c r="E109" s="291"/>
      <c r="F109" s="291"/>
      <c r="G109" s="291"/>
      <c r="H109" s="291"/>
      <c r="I109" s="291"/>
      <c r="J109" s="291"/>
      <c r="K109" s="291"/>
      <c r="L109" s="291"/>
      <c r="M109" s="291"/>
      <c r="N109" s="291"/>
      <c r="O109" s="291"/>
      <c r="P109" s="291"/>
      <c r="Q109" s="291"/>
    </row>
    <row r="110" spans="1:17" ht="19.5" customHeight="1" x14ac:dyDescent="0.2">
      <c r="A110" s="291"/>
      <c r="B110" s="291"/>
      <c r="C110" s="291"/>
      <c r="D110" s="291"/>
      <c r="E110" s="291"/>
      <c r="F110" s="291"/>
      <c r="G110" s="291"/>
      <c r="H110" s="291"/>
      <c r="I110" s="291"/>
      <c r="J110" s="291"/>
      <c r="K110" s="291"/>
      <c r="L110" s="291"/>
      <c r="M110" s="291"/>
      <c r="N110" s="291"/>
      <c r="O110" s="291"/>
      <c r="P110" s="291"/>
      <c r="Q110" s="291"/>
    </row>
    <row r="111" spans="1:17" ht="19.5" customHeight="1" x14ac:dyDescent="0.2">
      <c r="A111" s="291"/>
      <c r="B111" s="291"/>
      <c r="C111" s="291"/>
      <c r="D111" s="291"/>
      <c r="E111" s="291"/>
      <c r="F111" s="291"/>
      <c r="G111" s="291"/>
      <c r="H111" s="291"/>
      <c r="I111" s="291"/>
      <c r="J111" s="291"/>
      <c r="K111" s="291"/>
      <c r="L111" s="291"/>
      <c r="M111" s="291"/>
      <c r="N111" s="291"/>
      <c r="O111" s="291"/>
      <c r="P111" s="291"/>
      <c r="Q111" s="291"/>
    </row>
    <row r="112" spans="1:17" ht="19.5" customHeight="1" x14ac:dyDescent="0.2">
      <c r="A112" s="291"/>
      <c r="B112" s="291"/>
      <c r="C112" s="291"/>
      <c r="D112" s="291"/>
      <c r="E112" s="291"/>
      <c r="F112" s="291"/>
      <c r="G112" s="291"/>
      <c r="H112" s="291"/>
      <c r="I112" s="291"/>
      <c r="J112" s="291"/>
      <c r="K112" s="291"/>
      <c r="L112" s="291"/>
      <c r="M112" s="291"/>
      <c r="N112" s="291"/>
      <c r="O112" s="291"/>
      <c r="P112" s="291"/>
      <c r="Q112" s="291"/>
    </row>
    <row r="113" spans="1:17" ht="19.5" customHeight="1" x14ac:dyDescent="0.2">
      <c r="A113" s="337" t="s">
        <v>150</v>
      </c>
      <c r="B113" s="338"/>
      <c r="C113" s="338"/>
      <c r="D113" s="338"/>
      <c r="E113" s="338"/>
      <c r="F113" s="338"/>
      <c r="G113" s="339"/>
      <c r="H113" s="335" t="s">
        <v>117</v>
      </c>
      <c r="I113" s="297"/>
      <c r="J113" s="192">
        <f>J95</f>
        <v>4</v>
      </c>
      <c r="K113" s="192">
        <f t="shared" ref="K113:Q113" si="18">K95</f>
        <v>4</v>
      </c>
      <c r="L113" s="192">
        <f t="shared" si="18"/>
        <v>2</v>
      </c>
      <c r="M113" s="192">
        <f t="shared" si="18"/>
        <v>2</v>
      </c>
      <c r="N113" s="192">
        <f t="shared" si="18"/>
        <v>4</v>
      </c>
      <c r="O113" s="192">
        <f t="shared" si="18"/>
        <v>4</v>
      </c>
      <c r="P113" s="192">
        <f t="shared" si="18"/>
        <v>2</v>
      </c>
      <c r="Q113" s="192">
        <f t="shared" si="18"/>
        <v>2</v>
      </c>
    </row>
    <row r="114" spans="1:17" ht="19.5" customHeight="1" x14ac:dyDescent="0.2">
      <c r="A114" s="340"/>
      <c r="B114" s="341"/>
      <c r="C114" s="341"/>
      <c r="D114" s="341"/>
      <c r="E114" s="341"/>
      <c r="F114" s="341"/>
      <c r="G114" s="342"/>
      <c r="H114" s="336" t="s">
        <v>142</v>
      </c>
      <c r="I114" s="188" t="s">
        <v>143</v>
      </c>
      <c r="J114" s="189"/>
      <c r="K114" s="189"/>
      <c r="L114" s="189"/>
      <c r="M114" s="189"/>
      <c r="N114" s="189"/>
      <c r="O114" s="189"/>
      <c r="P114" s="189"/>
      <c r="Q114" s="189"/>
    </row>
    <row r="115" spans="1:17" ht="19.5" customHeight="1" x14ac:dyDescent="0.2">
      <c r="A115" s="343"/>
      <c r="B115" s="344"/>
      <c r="C115" s="344"/>
      <c r="D115" s="344"/>
      <c r="E115" s="344"/>
      <c r="F115" s="344"/>
      <c r="G115" s="345"/>
      <c r="H115" s="336"/>
      <c r="I115" s="188" t="s">
        <v>144</v>
      </c>
      <c r="J115" s="189"/>
      <c r="K115" s="189"/>
      <c r="L115" s="189"/>
      <c r="M115" s="189"/>
      <c r="N115" s="189"/>
      <c r="O115" s="189"/>
      <c r="P115" s="189"/>
      <c r="Q115" s="189"/>
    </row>
    <row r="116" spans="1:17" ht="19.5" customHeight="1" x14ac:dyDescent="0.2">
      <c r="A116" s="343"/>
      <c r="B116" s="344"/>
      <c r="C116" s="344"/>
      <c r="D116" s="344"/>
      <c r="E116" s="344"/>
      <c r="F116" s="344"/>
      <c r="G116" s="345"/>
      <c r="H116" s="336"/>
      <c r="I116" s="188" t="s">
        <v>145</v>
      </c>
      <c r="J116" s="189"/>
      <c r="K116" s="189"/>
      <c r="L116" s="189"/>
      <c r="M116" s="189"/>
      <c r="N116" s="189"/>
      <c r="O116" s="189"/>
      <c r="P116" s="189"/>
      <c r="Q116" s="189"/>
    </row>
    <row r="117" spans="1:17" ht="19.5" customHeight="1" x14ac:dyDescent="0.2">
      <c r="A117" s="343"/>
      <c r="B117" s="344"/>
      <c r="C117" s="344"/>
      <c r="D117" s="344"/>
      <c r="E117" s="344"/>
      <c r="F117" s="344"/>
      <c r="G117" s="345"/>
      <c r="H117" s="349" t="s">
        <v>151</v>
      </c>
      <c r="I117" s="350"/>
      <c r="J117" s="193">
        <v>0</v>
      </c>
      <c r="K117" s="193">
        <v>0</v>
      </c>
      <c r="L117" s="193">
        <v>0</v>
      </c>
      <c r="M117" s="193">
        <v>0</v>
      </c>
      <c r="N117" s="193">
        <v>0</v>
      </c>
      <c r="O117" s="193">
        <v>0</v>
      </c>
      <c r="P117" s="193">
        <v>0</v>
      </c>
      <c r="Q117" s="193">
        <v>0</v>
      </c>
    </row>
    <row r="118" spans="1:17" ht="19.5" customHeight="1" x14ac:dyDescent="0.2">
      <c r="A118" s="343"/>
      <c r="B118" s="344"/>
      <c r="C118" s="344"/>
      <c r="D118" s="344"/>
      <c r="E118" s="344"/>
      <c r="F118" s="344"/>
      <c r="G118" s="345"/>
      <c r="H118" s="346"/>
      <c r="I118" s="347"/>
    </row>
    <row r="119" spans="1:17" ht="19.5" customHeight="1" x14ac:dyDescent="0.2">
      <c r="A119" s="343"/>
      <c r="B119" s="344"/>
      <c r="C119" s="344"/>
      <c r="D119" s="344"/>
      <c r="E119" s="344"/>
      <c r="F119" s="344"/>
      <c r="G119" s="345"/>
      <c r="H119" s="191" t="s">
        <v>146</v>
      </c>
      <c r="I119" s="154" t="s">
        <v>71</v>
      </c>
      <c r="J119" s="169">
        <f t="shared" ref="J119:Q119" si="19">J98+J117</f>
        <v>4</v>
      </c>
      <c r="K119" s="169">
        <f t="shared" si="19"/>
        <v>4</v>
      </c>
      <c r="L119" s="169">
        <f t="shared" si="19"/>
        <v>4</v>
      </c>
      <c r="M119" s="169">
        <f t="shared" si="19"/>
        <v>4</v>
      </c>
      <c r="N119" s="169">
        <f t="shared" si="19"/>
        <v>4</v>
      </c>
      <c r="O119" s="169">
        <f t="shared" si="19"/>
        <v>4</v>
      </c>
      <c r="P119" s="169">
        <f t="shared" si="19"/>
        <v>4</v>
      </c>
      <c r="Q119" s="169">
        <f t="shared" si="19"/>
        <v>4</v>
      </c>
    </row>
    <row r="120" spans="1:17" ht="19.5" customHeight="1" x14ac:dyDescent="0.2">
      <c r="A120" s="343"/>
      <c r="B120" s="344"/>
      <c r="C120" s="344"/>
      <c r="D120" s="344"/>
      <c r="E120" s="344"/>
      <c r="F120" s="344"/>
      <c r="G120" s="345"/>
      <c r="H120" s="191" t="s">
        <v>147</v>
      </c>
      <c r="I120" s="154" t="s">
        <v>71</v>
      </c>
      <c r="J120" s="169">
        <f t="shared" ref="J120:Q120" si="20">J101-J117</f>
        <v>0.5</v>
      </c>
      <c r="K120" s="169">
        <f t="shared" si="20"/>
        <v>0.5</v>
      </c>
      <c r="L120" s="169">
        <f t="shared" si="20"/>
        <v>0.5</v>
      </c>
      <c r="M120" s="169">
        <f t="shared" si="20"/>
        <v>0.5</v>
      </c>
      <c r="N120" s="169">
        <f t="shared" si="20"/>
        <v>1.5</v>
      </c>
      <c r="O120" s="169">
        <f t="shared" si="20"/>
        <v>1</v>
      </c>
      <c r="P120" s="169">
        <f t="shared" si="20"/>
        <v>2</v>
      </c>
      <c r="Q120" s="169">
        <f t="shared" si="20"/>
        <v>2</v>
      </c>
    </row>
    <row r="121" spans="1:17" ht="19.5" customHeight="1" x14ac:dyDescent="0.2">
      <c r="A121" s="343"/>
      <c r="B121" s="344"/>
      <c r="C121" s="344"/>
      <c r="D121" s="344"/>
      <c r="E121" s="344"/>
      <c r="F121" s="344"/>
      <c r="G121" s="345"/>
      <c r="H121" s="191" t="s">
        <v>148</v>
      </c>
      <c r="I121" s="154" t="s">
        <v>71</v>
      </c>
      <c r="J121" s="170">
        <f>J119+J120</f>
        <v>4.5</v>
      </c>
      <c r="K121" s="170">
        <f t="shared" ref="K121:Q121" si="21">K119+K120</f>
        <v>4.5</v>
      </c>
      <c r="L121" s="170">
        <f t="shared" si="21"/>
        <v>4.5</v>
      </c>
      <c r="M121" s="170">
        <f t="shared" si="21"/>
        <v>4.5</v>
      </c>
      <c r="N121" s="170">
        <f t="shared" si="21"/>
        <v>5.5</v>
      </c>
      <c r="O121" s="170">
        <f t="shared" si="21"/>
        <v>5</v>
      </c>
      <c r="P121" s="170">
        <f t="shared" si="21"/>
        <v>6</v>
      </c>
      <c r="Q121" s="170">
        <f t="shared" si="21"/>
        <v>6</v>
      </c>
    </row>
    <row r="122" spans="1:17" ht="19.5" customHeight="1" x14ac:dyDescent="0.2">
      <c r="A122" s="346"/>
      <c r="B122" s="347"/>
      <c r="C122" s="347"/>
      <c r="D122" s="347"/>
      <c r="E122" s="347"/>
      <c r="F122" s="347"/>
      <c r="G122" s="348"/>
      <c r="H122" s="250"/>
      <c r="I122" s="251"/>
      <c r="J122" s="252"/>
      <c r="K122" s="252"/>
      <c r="L122" s="252"/>
      <c r="M122" s="252"/>
      <c r="N122" s="252"/>
      <c r="O122" s="252"/>
      <c r="P122" s="252"/>
      <c r="Q122" s="252"/>
    </row>
    <row r="123" spans="1:17" ht="15" customHeight="1" x14ac:dyDescent="0.2">
      <c r="A123" s="9"/>
      <c r="B123" s="9"/>
      <c r="C123" s="9"/>
      <c r="D123" s="9"/>
      <c r="E123" s="9"/>
      <c r="F123" s="9"/>
      <c r="G123" s="9"/>
      <c r="H123" s="9"/>
      <c r="I123" s="256"/>
      <c r="J123" s="26"/>
      <c r="K123" s="26"/>
      <c r="L123" s="26"/>
      <c r="M123" s="26"/>
      <c r="N123" s="26"/>
      <c r="O123" s="26"/>
      <c r="P123" s="26"/>
      <c r="Q123" s="26"/>
    </row>
    <row r="124" spans="1:17" ht="19.5" customHeight="1" x14ac:dyDescent="0.2">
      <c r="A124" s="183" t="s">
        <v>195</v>
      </c>
      <c r="B124" s="153"/>
      <c r="C124" s="153"/>
      <c r="D124" s="153"/>
      <c r="E124" s="153"/>
      <c r="F124" s="153"/>
      <c r="G124" s="153"/>
      <c r="H124" s="253"/>
      <c r="I124" s="254"/>
      <c r="J124" s="255"/>
      <c r="K124" s="255"/>
      <c r="L124" s="255"/>
      <c r="M124" s="255"/>
      <c r="N124" s="255"/>
      <c r="O124" s="255"/>
      <c r="P124" s="255"/>
      <c r="Q124" s="255"/>
    </row>
    <row r="125" spans="1:17" ht="33" customHeight="1" x14ac:dyDescent="0.2">
      <c r="A125" s="333" t="s">
        <v>202</v>
      </c>
      <c r="B125" s="334"/>
      <c r="C125" s="334"/>
      <c r="D125" s="334"/>
      <c r="E125" s="334"/>
      <c r="F125" s="334"/>
      <c r="G125" s="334"/>
      <c r="H125" s="334"/>
      <c r="I125" s="334"/>
      <c r="J125" s="334"/>
      <c r="K125" s="334"/>
      <c r="L125" s="334"/>
      <c r="M125" s="334"/>
      <c r="N125" s="334"/>
      <c r="O125" s="334"/>
      <c r="P125" s="334"/>
      <c r="Q125" s="334"/>
    </row>
    <row r="126" spans="1:17" ht="31.5" customHeight="1" x14ac:dyDescent="0.2">
      <c r="A126" s="333" t="s">
        <v>203</v>
      </c>
      <c r="B126" s="334"/>
      <c r="C126" s="334"/>
      <c r="D126" s="334"/>
      <c r="E126" s="334"/>
      <c r="F126" s="334"/>
      <c r="G126" s="334"/>
      <c r="H126" s="334"/>
      <c r="I126" s="334"/>
      <c r="J126" s="334"/>
      <c r="K126" s="334"/>
      <c r="L126" s="334"/>
      <c r="M126" s="334"/>
      <c r="N126" s="334"/>
      <c r="O126" s="334"/>
      <c r="P126" s="334"/>
      <c r="Q126" s="334"/>
    </row>
    <row r="127" spans="1:17" ht="19.5" customHeight="1" x14ac:dyDescent="0.2">
      <c r="A127" s="331"/>
      <c r="B127" s="331"/>
      <c r="C127" s="331"/>
      <c r="D127" s="331"/>
      <c r="E127" s="331"/>
      <c r="F127" s="331"/>
      <c r="G127" s="331"/>
      <c r="H127" s="331"/>
      <c r="I127" s="331"/>
      <c r="J127" s="331"/>
      <c r="K127" s="331"/>
      <c r="L127" s="331"/>
      <c r="M127" s="331"/>
      <c r="N127" s="331"/>
      <c r="O127" s="331"/>
      <c r="P127" s="331"/>
      <c r="Q127" s="331"/>
    </row>
    <row r="128" spans="1:17" ht="19.5" customHeight="1" x14ac:dyDescent="0.2">
      <c r="A128" s="331"/>
      <c r="B128" s="331"/>
      <c r="C128" s="331"/>
      <c r="D128" s="331"/>
      <c r="E128" s="331"/>
      <c r="F128" s="331"/>
      <c r="G128" s="332"/>
      <c r="H128" s="332"/>
      <c r="I128" s="332"/>
      <c r="J128" s="332"/>
      <c r="K128" s="332"/>
      <c r="L128" s="332"/>
      <c r="M128" s="332"/>
      <c r="N128" s="332"/>
      <c r="O128" s="332"/>
      <c r="P128" s="332"/>
      <c r="Q128" s="332"/>
    </row>
    <row r="129" spans="1:17" ht="7.5" customHeight="1" x14ac:dyDescent="0.2">
      <c r="A129" s="101"/>
      <c r="B129" s="8"/>
      <c r="C129" s="8"/>
      <c r="D129" s="8"/>
      <c r="E129" s="8"/>
      <c r="G129" s="36"/>
      <c r="H129" s="177"/>
      <c r="I129" s="178"/>
      <c r="J129" s="22"/>
      <c r="K129" s="22"/>
      <c r="L129" s="22"/>
      <c r="M129" s="22"/>
      <c r="N129" s="22"/>
      <c r="O129" s="22"/>
      <c r="P129" s="22"/>
      <c r="Q129" s="186"/>
    </row>
    <row r="130" spans="1:17" ht="15" customHeight="1" x14ac:dyDescent="0.2">
      <c r="A130" s="101"/>
      <c r="B130" s="8"/>
      <c r="C130" s="8"/>
      <c r="D130" s="8"/>
      <c r="E130" s="8"/>
      <c r="G130" s="37"/>
      <c r="H130" s="244" t="s">
        <v>117</v>
      </c>
      <c r="I130" s="64" t="s">
        <v>6</v>
      </c>
      <c r="J130" s="176">
        <f t="shared" ref="J130:Q130" si="22">J95</f>
        <v>4</v>
      </c>
      <c r="K130" s="176">
        <f t="shared" si="22"/>
        <v>4</v>
      </c>
      <c r="L130" s="176">
        <f t="shared" si="22"/>
        <v>2</v>
      </c>
      <c r="M130" s="176">
        <f t="shared" si="22"/>
        <v>2</v>
      </c>
      <c r="N130" s="176">
        <f t="shared" si="22"/>
        <v>4</v>
      </c>
      <c r="O130" s="176">
        <f t="shared" si="22"/>
        <v>4</v>
      </c>
      <c r="P130" s="176">
        <f t="shared" si="22"/>
        <v>2</v>
      </c>
      <c r="Q130" s="245">
        <f t="shared" si="22"/>
        <v>2</v>
      </c>
    </row>
    <row r="131" spans="1:17" ht="7.5" customHeight="1" x14ac:dyDescent="0.2">
      <c r="A131" s="101"/>
      <c r="B131" s="8"/>
      <c r="C131" s="8"/>
      <c r="D131" s="8"/>
      <c r="E131" s="8"/>
      <c r="G131" s="38"/>
      <c r="H131" s="5"/>
      <c r="I131" s="179"/>
      <c r="J131" s="30"/>
      <c r="K131" s="30"/>
      <c r="L131" s="30"/>
      <c r="M131" s="30"/>
      <c r="N131" s="30"/>
      <c r="O131" s="30"/>
      <c r="P131" s="30"/>
      <c r="Q131" s="185"/>
    </row>
    <row r="132" spans="1:17" ht="6.75" customHeight="1" x14ac:dyDescent="0.2">
      <c r="A132" s="101"/>
      <c r="B132" s="8"/>
      <c r="C132" s="8"/>
      <c r="D132" s="8"/>
      <c r="E132" s="8"/>
      <c r="G132" s="36"/>
      <c r="H132" s="57"/>
      <c r="I132" s="7"/>
      <c r="J132" s="22"/>
      <c r="K132" s="22"/>
      <c r="L132" s="22"/>
      <c r="M132" s="22"/>
      <c r="N132" s="22"/>
      <c r="O132" s="22"/>
      <c r="P132" s="22"/>
      <c r="Q132" s="186"/>
    </row>
    <row r="133" spans="1:17" ht="15.75" x14ac:dyDescent="0.25">
      <c r="A133" s="101"/>
      <c r="B133" s="8"/>
      <c r="C133" s="8"/>
      <c r="D133" s="8"/>
      <c r="E133" s="8"/>
      <c r="G133" s="37"/>
      <c r="H133" s="184" t="s">
        <v>30</v>
      </c>
      <c r="I133" s="11" t="s">
        <v>71</v>
      </c>
      <c r="J133" s="74">
        <v>4</v>
      </c>
      <c r="K133" s="74">
        <v>4</v>
      </c>
      <c r="L133" s="74">
        <v>4</v>
      </c>
      <c r="M133" s="74">
        <v>4</v>
      </c>
      <c r="N133" s="74">
        <v>4</v>
      </c>
      <c r="O133" s="74">
        <v>4</v>
      </c>
      <c r="P133" s="74">
        <v>4</v>
      </c>
      <c r="Q133" s="246">
        <v>4</v>
      </c>
    </row>
    <row r="134" spans="1:17" ht="7.5" customHeight="1" x14ac:dyDescent="0.2">
      <c r="A134" s="101"/>
      <c r="B134" s="8"/>
      <c r="C134" s="8"/>
      <c r="D134" s="8"/>
      <c r="E134" s="8"/>
      <c r="G134" s="38"/>
      <c r="H134" s="185"/>
      <c r="I134" s="56"/>
      <c r="J134" s="71"/>
      <c r="K134" s="71"/>
      <c r="L134" s="71"/>
      <c r="M134" s="71"/>
      <c r="N134" s="71"/>
      <c r="O134" s="71"/>
      <c r="P134" s="71"/>
      <c r="Q134" s="247"/>
    </row>
    <row r="135" spans="1:17" ht="7.5" customHeight="1" x14ac:dyDescent="0.2">
      <c r="A135" s="101"/>
      <c r="B135" s="8"/>
      <c r="C135" s="8"/>
      <c r="D135" s="8"/>
      <c r="E135" s="8"/>
      <c r="G135" s="36"/>
      <c r="H135" s="186"/>
      <c r="I135" s="7"/>
      <c r="J135" s="72"/>
      <c r="K135" s="72"/>
      <c r="L135" s="72"/>
      <c r="M135" s="72"/>
      <c r="N135" s="72"/>
      <c r="O135" s="72"/>
      <c r="P135" s="72"/>
      <c r="Q135" s="248"/>
    </row>
    <row r="136" spans="1:17" ht="15.75" x14ac:dyDescent="0.25">
      <c r="A136" s="101"/>
      <c r="B136" s="8"/>
      <c r="C136" s="8"/>
      <c r="D136" s="8"/>
      <c r="E136" s="8"/>
      <c r="G136" s="37"/>
      <c r="H136" s="184" t="s">
        <v>31</v>
      </c>
      <c r="I136" s="11" t="s">
        <v>71</v>
      </c>
      <c r="J136" s="74">
        <v>0.5</v>
      </c>
      <c r="K136" s="74">
        <v>0.5</v>
      </c>
      <c r="L136" s="74">
        <v>1</v>
      </c>
      <c r="M136" s="74">
        <v>1</v>
      </c>
      <c r="N136" s="74">
        <v>0.5</v>
      </c>
      <c r="O136" s="74">
        <v>0.5</v>
      </c>
      <c r="P136" s="74">
        <v>1</v>
      </c>
      <c r="Q136" s="246">
        <v>1</v>
      </c>
    </row>
    <row r="137" spans="1:17" ht="7.5" customHeight="1" x14ac:dyDescent="0.2">
      <c r="A137" s="101"/>
      <c r="B137" s="8"/>
      <c r="C137" s="8"/>
      <c r="D137" s="8"/>
      <c r="E137" s="8"/>
      <c r="G137" s="38"/>
      <c r="H137" s="185"/>
      <c r="I137" s="56"/>
      <c r="J137" s="30"/>
      <c r="K137" s="30"/>
      <c r="L137" s="30"/>
      <c r="M137" s="30"/>
      <c r="N137" s="30"/>
      <c r="O137" s="30"/>
      <c r="P137" s="30"/>
      <c r="Q137" s="185"/>
    </row>
    <row r="138" spans="1:17" ht="6.75" customHeight="1" x14ac:dyDescent="0.2">
      <c r="A138" s="101"/>
      <c r="B138" s="8"/>
      <c r="C138" s="8"/>
      <c r="D138" s="8"/>
      <c r="E138" s="8"/>
      <c r="G138" s="36"/>
      <c r="H138" s="186"/>
      <c r="I138" s="7"/>
      <c r="J138" s="22"/>
      <c r="K138" s="22"/>
      <c r="L138" s="22"/>
      <c r="M138" s="22"/>
      <c r="N138" s="22"/>
      <c r="O138" s="22"/>
      <c r="P138" s="22"/>
      <c r="Q138" s="186"/>
    </row>
    <row r="139" spans="1:17" ht="15.75" x14ac:dyDescent="0.25">
      <c r="A139" s="101"/>
      <c r="B139" s="8"/>
      <c r="C139" s="8"/>
      <c r="D139" s="8"/>
      <c r="E139" s="8"/>
      <c r="G139" s="37"/>
      <c r="H139" s="184" t="s">
        <v>32</v>
      </c>
      <c r="I139" s="11" t="s">
        <v>71</v>
      </c>
      <c r="J139" s="69">
        <f t="shared" ref="J139:Q139" si="23">J133+J136</f>
        <v>4.5</v>
      </c>
      <c r="K139" s="69">
        <f t="shared" si="23"/>
        <v>4.5</v>
      </c>
      <c r="L139" s="69">
        <f t="shared" si="23"/>
        <v>5</v>
      </c>
      <c r="M139" s="69">
        <f t="shared" si="23"/>
        <v>5</v>
      </c>
      <c r="N139" s="69">
        <f t="shared" si="23"/>
        <v>4.5</v>
      </c>
      <c r="O139" s="69">
        <f t="shared" si="23"/>
        <v>4.5</v>
      </c>
      <c r="P139" s="69">
        <f t="shared" si="23"/>
        <v>5</v>
      </c>
      <c r="Q139" s="249">
        <f t="shared" si="23"/>
        <v>5</v>
      </c>
    </row>
    <row r="140" spans="1:17" ht="7.5" customHeight="1" x14ac:dyDescent="0.2">
      <c r="A140" s="101"/>
      <c r="B140" s="8"/>
      <c r="C140" s="8"/>
      <c r="D140" s="8"/>
      <c r="E140" s="8"/>
      <c r="G140" s="38"/>
      <c r="H140" s="58"/>
      <c r="I140" s="56"/>
      <c r="J140" s="30"/>
      <c r="K140" s="30"/>
      <c r="L140" s="30"/>
      <c r="M140" s="30"/>
      <c r="N140" s="30"/>
      <c r="O140" s="30"/>
      <c r="P140" s="30"/>
      <c r="Q140" s="185"/>
    </row>
    <row r="141" spans="1:17" ht="7.5" customHeight="1" x14ac:dyDescent="0.2">
      <c r="A141" s="101"/>
      <c r="B141" s="8"/>
      <c r="C141" s="8"/>
      <c r="D141" s="8"/>
      <c r="E141" s="8"/>
    </row>
    <row r="143" spans="1:17" ht="7.5" customHeight="1" x14ac:dyDescent="0.2"/>
    <row r="144" spans="1:17" x14ac:dyDescent="0.2">
      <c r="N144" s="26"/>
      <c r="O144" s="10"/>
    </row>
    <row r="145" spans="14:15" x14ac:dyDescent="0.2">
      <c r="N145" s="26"/>
      <c r="O145" s="10"/>
    </row>
    <row r="146" spans="14:15" x14ac:dyDescent="0.2">
      <c r="N146" s="26"/>
      <c r="O146" s="10"/>
    </row>
    <row r="147" spans="14:15" x14ac:dyDescent="0.2">
      <c r="N147" s="26"/>
      <c r="O147" s="10"/>
    </row>
    <row r="148" spans="14:15" x14ac:dyDescent="0.2">
      <c r="N148" s="26"/>
      <c r="O148" s="10"/>
    </row>
    <row r="149" spans="14:15" x14ac:dyDescent="0.2">
      <c r="N149" s="26"/>
      <c r="O149" s="10"/>
    </row>
    <row r="150" spans="14:15" x14ac:dyDescent="0.2">
      <c r="N150" s="26"/>
      <c r="O150" s="10"/>
    </row>
    <row r="151" spans="14:15" x14ac:dyDescent="0.2">
      <c r="N151" s="26"/>
      <c r="O151" s="10"/>
    </row>
    <row r="152" spans="14:15" x14ac:dyDescent="0.2">
      <c r="N152" s="26"/>
      <c r="O152" s="10"/>
    </row>
    <row r="153" spans="14:15" x14ac:dyDescent="0.2">
      <c r="N153" s="26"/>
      <c r="O153" s="10"/>
    </row>
    <row r="154" spans="14:15" x14ac:dyDescent="0.2">
      <c r="N154" s="26"/>
      <c r="O154" s="10"/>
    </row>
    <row r="155" spans="14:15" x14ac:dyDescent="0.2">
      <c r="N155" s="26"/>
      <c r="O155" s="10"/>
    </row>
    <row r="156" spans="14:15" x14ac:dyDescent="0.2">
      <c r="N156" s="26"/>
      <c r="O156" s="10"/>
    </row>
    <row r="157" spans="14:15" x14ac:dyDescent="0.2">
      <c r="N157" s="26"/>
      <c r="O157" s="10"/>
    </row>
    <row r="158" spans="14:15" x14ac:dyDescent="0.2">
      <c r="N158" s="26"/>
      <c r="O158" s="10"/>
    </row>
    <row r="159" spans="14:15" x14ac:dyDescent="0.2">
      <c r="N159" s="26"/>
      <c r="O159" s="10"/>
    </row>
    <row r="160" spans="14:15" x14ac:dyDescent="0.2">
      <c r="N160" s="26"/>
      <c r="O160" s="10"/>
    </row>
    <row r="161" spans="14:15" x14ac:dyDescent="0.2">
      <c r="N161" s="26"/>
      <c r="O161" s="10"/>
    </row>
    <row r="162" spans="14:15" x14ac:dyDescent="0.2">
      <c r="N162" s="26"/>
      <c r="O162" s="10"/>
    </row>
    <row r="163" spans="14:15" x14ac:dyDescent="0.2">
      <c r="N163" s="26"/>
      <c r="O163" s="10"/>
    </row>
  </sheetData>
  <mergeCells count="32">
    <mergeCell ref="A128:Q128"/>
    <mergeCell ref="A104:Q112"/>
    <mergeCell ref="A125:Q125"/>
    <mergeCell ref="A126:Q126"/>
    <mergeCell ref="A127:Q127"/>
    <mergeCell ref="H113:I113"/>
    <mergeCell ref="H114:H116"/>
    <mergeCell ref="A113:G113"/>
    <mergeCell ref="A114:G122"/>
    <mergeCell ref="H117:I118"/>
    <mergeCell ref="E1:Q3"/>
    <mergeCell ref="P10:Q10"/>
    <mergeCell ref="F75:F76"/>
    <mergeCell ref="P8:Q8"/>
    <mergeCell ref="A5:B6"/>
    <mergeCell ref="L8:N8"/>
    <mergeCell ref="L10:N10"/>
    <mergeCell ref="I12:I15"/>
    <mergeCell ref="H12:H15"/>
    <mergeCell ref="B12:G15"/>
    <mergeCell ref="A12:A15"/>
    <mergeCell ref="A45:A48"/>
    <mergeCell ref="B45:G48"/>
    <mergeCell ref="H45:H48"/>
    <mergeCell ref="I45:I48"/>
    <mergeCell ref="A83:G85"/>
    <mergeCell ref="A95:G102"/>
    <mergeCell ref="A92:G93"/>
    <mergeCell ref="H95:I95"/>
    <mergeCell ref="H96:I96"/>
    <mergeCell ref="H99:H101"/>
    <mergeCell ref="A87:G90"/>
  </mergeCells>
  <phoneticPr fontId="0" type="noConversion"/>
  <conditionalFormatting sqref="J60">
    <cfRule type="expression" dxfId="19" priority="32" stopIfTrue="1">
      <formula>$J$57=1</formula>
    </cfRule>
    <cfRule type="expression" dxfId="18" priority="33" stopIfTrue="1">
      <formula>$J$55=2</formula>
    </cfRule>
  </conditionalFormatting>
  <conditionalFormatting sqref="L60">
    <cfRule type="expression" dxfId="17" priority="28" stopIfTrue="1">
      <formula>$L$57=1</formula>
    </cfRule>
    <cfRule type="expression" dxfId="16" priority="29" stopIfTrue="1">
      <formula>$L$55=2</formula>
    </cfRule>
  </conditionalFormatting>
  <conditionalFormatting sqref="K60">
    <cfRule type="expression" dxfId="15" priority="26" stopIfTrue="1">
      <formula>$K$57=1</formula>
    </cfRule>
    <cfRule type="expression" dxfId="14" priority="27" stopIfTrue="1">
      <formula>$K$55=2</formula>
    </cfRule>
  </conditionalFormatting>
  <conditionalFormatting sqref="M60">
    <cfRule type="expression" dxfId="13" priority="24" stopIfTrue="1">
      <formula>$M$57=1</formula>
    </cfRule>
    <cfRule type="expression" dxfId="12" priority="25" stopIfTrue="1">
      <formula>$M$55=2</formula>
    </cfRule>
  </conditionalFormatting>
  <conditionalFormatting sqref="J23">
    <cfRule type="expression" dxfId="11" priority="15" stopIfTrue="1">
      <formula>$J$22=2</formula>
    </cfRule>
  </conditionalFormatting>
  <conditionalFormatting sqref="K23">
    <cfRule type="expression" dxfId="10" priority="14" stopIfTrue="1">
      <formula>$K$22=2</formula>
    </cfRule>
  </conditionalFormatting>
  <conditionalFormatting sqref="L23">
    <cfRule type="expression" dxfId="9" priority="13" stopIfTrue="1">
      <formula>$L$22=2</formula>
    </cfRule>
  </conditionalFormatting>
  <conditionalFormatting sqref="M23">
    <cfRule type="expression" dxfId="8" priority="12" stopIfTrue="1">
      <formula>$M$22=2</formula>
    </cfRule>
  </conditionalFormatting>
  <conditionalFormatting sqref="J93:Q93">
    <cfRule type="cellIs" dxfId="7" priority="11" operator="greaterThan">
      <formula>1</formula>
    </cfRule>
  </conditionalFormatting>
  <conditionalFormatting sqref="J101:Q101">
    <cfRule type="cellIs" dxfId="6" priority="10" operator="greaterThan">
      <formula>1</formula>
    </cfRule>
  </conditionalFormatting>
  <conditionalFormatting sqref="J114:Q116">
    <cfRule type="cellIs" dxfId="5" priority="1" operator="equal">
      <formula>"D"</formula>
    </cfRule>
    <cfRule type="cellIs" dxfId="4" priority="4" operator="between">
      <formula>"A"</formula>
      <formula>"C"</formula>
    </cfRule>
    <cfRule type="cellIs" dxfId="3" priority="5" operator="equal">
      <formula>"E"</formula>
    </cfRule>
    <cfRule type="cellIs" dxfId="2" priority="6" operator="equal">
      <formula>"F"</formula>
    </cfRule>
  </conditionalFormatting>
  <conditionalFormatting sqref="J117:Q117">
    <cfRule type="cellIs" dxfId="1" priority="2" operator="greaterThan">
      <formula>0</formula>
    </cfRule>
    <cfRule type="cellIs" dxfId="0" priority="3" operator="equal">
      <formula>0</formula>
    </cfRule>
  </conditionalFormatting>
  <printOptions horizontalCentered="1"/>
  <pageMargins left="0.23622047244094491" right="0.23622047244094491" top="0.43307086614173229" bottom="0.43307086614173229" header="0.23622047244094491" footer="0.19685039370078741"/>
  <pageSetup paperSize="5" scale="44" orientation="portrait" r:id="rId1"/>
  <headerFooter alignWithMargins="0">
    <oddFooter>&amp;L&amp;F\&amp;A&amp;RPage &amp;P de &amp;N</oddFooter>
  </headerFooter>
  <rowBreaks count="2" manualBreakCount="2">
    <brk id="64" max="16" man="1"/>
    <brk id="103"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Drop Down 7">
              <controlPr defaultSize="0" autoLine="0" autoPict="0">
                <anchor moveWithCells="1">
                  <from>
                    <xdr:col>9</xdr:col>
                    <xdr:colOff>0</xdr:colOff>
                    <xdr:row>21</xdr:row>
                    <xdr:rowOff>0</xdr:rowOff>
                  </from>
                  <to>
                    <xdr:col>9</xdr:col>
                    <xdr:colOff>742950</xdr:colOff>
                    <xdr:row>22</xdr:row>
                    <xdr:rowOff>0</xdr:rowOff>
                  </to>
                </anchor>
              </controlPr>
            </control>
          </mc:Choice>
        </mc:AlternateContent>
        <mc:AlternateContent xmlns:mc="http://schemas.openxmlformats.org/markup-compatibility/2006">
          <mc:Choice Requires="x14">
            <control shapeId="1032" r:id="rId5" name="Drop Down 8">
              <controlPr defaultSize="0" autoLine="0" autoPict="0">
                <anchor moveWithCells="1">
                  <from>
                    <xdr:col>10</xdr:col>
                    <xdr:colOff>0</xdr:colOff>
                    <xdr:row>20</xdr:row>
                    <xdr:rowOff>161925</xdr:rowOff>
                  </from>
                  <to>
                    <xdr:col>10</xdr:col>
                    <xdr:colOff>742950</xdr:colOff>
                    <xdr:row>22</xdr:row>
                    <xdr:rowOff>0</xdr:rowOff>
                  </to>
                </anchor>
              </controlPr>
            </control>
          </mc:Choice>
        </mc:AlternateContent>
        <mc:AlternateContent xmlns:mc="http://schemas.openxmlformats.org/markup-compatibility/2006">
          <mc:Choice Requires="x14">
            <control shapeId="1033" r:id="rId6" name="Drop Down 9">
              <controlPr defaultSize="0" autoLine="0" autoPict="0">
                <anchor moveWithCells="1">
                  <from>
                    <xdr:col>11</xdr:col>
                    <xdr:colOff>0</xdr:colOff>
                    <xdr:row>21</xdr:row>
                    <xdr:rowOff>0</xdr:rowOff>
                  </from>
                  <to>
                    <xdr:col>11</xdr:col>
                    <xdr:colOff>742950</xdr:colOff>
                    <xdr:row>22</xdr:row>
                    <xdr:rowOff>0</xdr:rowOff>
                  </to>
                </anchor>
              </controlPr>
            </control>
          </mc:Choice>
        </mc:AlternateContent>
        <mc:AlternateContent xmlns:mc="http://schemas.openxmlformats.org/markup-compatibility/2006">
          <mc:Choice Requires="x14">
            <control shapeId="1034" r:id="rId7" name="Drop Down 10">
              <controlPr defaultSize="0" autoLine="0" autoPict="0">
                <anchor moveWithCells="1">
                  <from>
                    <xdr:col>12</xdr:col>
                    <xdr:colOff>9525</xdr:colOff>
                    <xdr:row>21</xdr:row>
                    <xdr:rowOff>0</xdr:rowOff>
                  </from>
                  <to>
                    <xdr:col>12</xdr:col>
                    <xdr:colOff>781050</xdr:colOff>
                    <xdr:row>22</xdr:row>
                    <xdr:rowOff>0</xdr:rowOff>
                  </to>
                </anchor>
              </controlPr>
            </control>
          </mc:Choice>
        </mc:AlternateContent>
        <mc:AlternateContent xmlns:mc="http://schemas.openxmlformats.org/markup-compatibility/2006">
          <mc:Choice Requires="x14">
            <control shapeId="1049" r:id="rId8" name="Drop Down 25">
              <controlPr defaultSize="0" autoLine="0" autoPict="0">
                <anchor moveWithCells="1">
                  <from>
                    <xdr:col>9</xdr:col>
                    <xdr:colOff>28575</xdr:colOff>
                    <xdr:row>53</xdr:row>
                    <xdr:rowOff>161925</xdr:rowOff>
                  </from>
                  <to>
                    <xdr:col>9</xdr:col>
                    <xdr:colOff>771525</xdr:colOff>
                    <xdr:row>55</xdr:row>
                    <xdr:rowOff>9525</xdr:rowOff>
                  </to>
                </anchor>
              </controlPr>
            </control>
          </mc:Choice>
        </mc:AlternateContent>
        <mc:AlternateContent xmlns:mc="http://schemas.openxmlformats.org/markup-compatibility/2006">
          <mc:Choice Requires="x14">
            <control shapeId="1050" r:id="rId9" name="Drop Down 26">
              <controlPr defaultSize="0" autoLine="0" autoPict="0">
                <anchor moveWithCells="1">
                  <from>
                    <xdr:col>9</xdr:col>
                    <xdr:colOff>28575</xdr:colOff>
                    <xdr:row>56</xdr:row>
                    <xdr:rowOff>9525</xdr:rowOff>
                  </from>
                  <to>
                    <xdr:col>9</xdr:col>
                    <xdr:colOff>771525</xdr:colOff>
                    <xdr:row>57</xdr:row>
                    <xdr:rowOff>28575</xdr:rowOff>
                  </to>
                </anchor>
              </controlPr>
            </control>
          </mc:Choice>
        </mc:AlternateContent>
        <mc:AlternateContent xmlns:mc="http://schemas.openxmlformats.org/markup-compatibility/2006">
          <mc:Choice Requires="x14">
            <control shapeId="1051" r:id="rId10" name="Drop Down 27">
              <controlPr defaultSize="0" autoLine="0" autoPict="0">
                <anchor moveWithCells="1">
                  <from>
                    <xdr:col>10</xdr:col>
                    <xdr:colOff>9525</xdr:colOff>
                    <xdr:row>53</xdr:row>
                    <xdr:rowOff>161925</xdr:rowOff>
                  </from>
                  <to>
                    <xdr:col>10</xdr:col>
                    <xdr:colOff>762000</xdr:colOff>
                    <xdr:row>55</xdr:row>
                    <xdr:rowOff>0</xdr:rowOff>
                  </to>
                </anchor>
              </controlPr>
            </control>
          </mc:Choice>
        </mc:AlternateContent>
        <mc:AlternateContent xmlns:mc="http://schemas.openxmlformats.org/markup-compatibility/2006">
          <mc:Choice Requires="x14">
            <control shapeId="1052" r:id="rId11" name="Drop Down 28">
              <controlPr defaultSize="0" autoLine="0" autoPict="0">
                <anchor moveWithCells="1">
                  <from>
                    <xdr:col>10</xdr:col>
                    <xdr:colOff>9525</xdr:colOff>
                    <xdr:row>56</xdr:row>
                    <xdr:rowOff>9525</xdr:rowOff>
                  </from>
                  <to>
                    <xdr:col>10</xdr:col>
                    <xdr:colOff>762000</xdr:colOff>
                    <xdr:row>57</xdr:row>
                    <xdr:rowOff>9525</xdr:rowOff>
                  </to>
                </anchor>
              </controlPr>
            </control>
          </mc:Choice>
        </mc:AlternateContent>
        <mc:AlternateContent xmlns:mc="http://schemas.openxmlformats.org/markup-compatibility/2006">
          <mc:Choice Requires="x14">
            <control shapeId="1053" r:id="rId12" name="Drop Down 29">
              <controlPr defaultSize="0" autoLine="0" autoPict="0">
                <anchor moveWithCells="1">
                  <from>
                    <xdr:col>11</xdr:col>
                    <xdr:colOff>28575</xdr:colOff>
                    <xdr:row>53</xdr:row>
                    <xdr:rowOff>152400</xdr:rowOff>
                  </from>
                  <to>
                    <xdr:col>12</xdr:col>
                    <xdr:colOff>0</xdr:colOff>
                    <xdr:row>54</xdr:row>
                    <xdr:rowOff>152400</xdr:rowOff>
                  </to>
                </anchor>
              </controlPr>
            </control>
          </mc:Choice>
        </mc:AlternateContent>
        <mc:AlternateContent xmlns:mc="http://schemas.openxmlformats.org/markup-compatibility/2006">
          <mc:Choice Requires="x14">
            <control shapeId="1054" r:id="rId13" name="Drop Down 30">
              <controlPr defaultSize="0" autoLine="0" autoPict="0">
                <anchor moveWithCells="1">
                  <from>
                    <xdr:col>11</xdr:col>
                    <xdr:colOff>28575</xdr:colOff>
                    <xdr:row>55</xdr:row>
                    <xdr:rowOff>161925</xdr:rowOff>
                  </from>
                  <to>
                    <xdr:col>12</xdr:col>
                    <xdr:colOff>0</xdr:colOff>
                    <xdr:row>57</xdr:row>
                    <xdr:rowOff>0</xdr:rowOff>
                  </to>
                </anchor>
              </controlPr>
            </control>
          </mc:Choice>
        </mc:AlternateContent>
        <mc:AlternateContent xmlns:mc="http://schemas.openxmlformats.org/markup-compatibility/2006">
          <mc:Choice Requires="x14">
            <control shapeId="1055" r:id="rId14" name="Drop Down 31">
              <controlPr defaultSize="0" autoLine="0" autoPict="0">
                <anchor moveWithCells="1">
                  <from>
                    <xdr:col>12</xdr:col>
                    <xdr:colOff>47625</xdr:colOff>
                    <xdr:row>53</xdr:row>
                    <xdr:rowOff>152400</xdr:rowOff>
                  </from>
                  <to>
                    <xdr:col>13</xdr:col>
                    <xdr:colOff>19050</xdr:colOff>
                    <xdr:row>55</xdr:row>
                    <xdr:rowOff>0</xdr:rowOff>
                  </to>
                </anchor>
              </controlPr>
            </control>
          </mc:Choice>
        </mc:AlternateContent>
        <mc:AlternateContent xmlns:mc="http://schemas.openxmlformats.org/markup-compatibility/2006">
          <mc:Choice Requires="x14">
            <control shapeId="1056" r:id="rId15" name="Drop Down 32">
              <controlPr defaultSize="0" autoLine="0" autoPict="0">
                <anchor moveWithCells="1">
                  <from>
                    <xdr:col>12</xdr:col>
                    <xdr:colOff>47625</xdr:colOff>
                    <xdr:row>55</xdr:row>
                    <xdr:rowOff>161925</xdr:rowOff>
                  </from>
                  <to>
                    <xdr:col>13</xdr:col>
                    <xdr:colOff>19050</xdr:colOff>
                    <xdr:row>57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24"/>
  <sheetViews>
    <sheetView view="pageBreakPreview" zoomScale="85" zoomScaleNormal="100" zoomScaleSheetLayoutView="85" workbookViewId="0">
      <selection activeCell="L10" sqref="L10:M10"/>
    </sheetView>
  </sheetViews>
  <sheetFormatPr baseColWidth="10" defaultRowHeight="12.75" x14ac:dyDescent="0.2"/>
  <cols>
    <col min="1" max="1" width="10" style="1" customWidth="1"/>
    <col min="2" max="2" width="6.7109375" customWidth="1"/>
    <col min="3" max="3" width="1.5703125" customWidth="1"/>
    <col min="4" max="4" width="15.7109375" customWidth="1"/>
    <col min="5" max="5" width="9.140625" bestFit="1" customWidth="1"/>
    <col min="7" max="7" width="17" customWidth="1"/>
    <col min="8" max="8" width="11.42578125" style="2"/>
    <col min="9" max="9" width="11.42578125" style="1" customWidth="1"/>
    <col min="10" max="10" width="11.85546875" style="35" customWidth="1"/>
    <col min="11" max="13" width="11.85546875" style="1" customWidth="1"/>
    <col min="14" max="14" width="3.42578125" customWidth="1"/>
    <col min="15" max="15" width="13" bestFit="1" customWidth="1"/>
  </cols>
  <sheetData>
    <row r="1" spans="1:13" ht="13.5" customHeight="1" thickTop="1" x14ac:dyDescent="0.2">
      <c r="D1" s="102"/>
      <c r="E1" s="298" t="s">
        <v>89</v>
      </c>
      <c r="F1" s="299"/>
      <c r="G1" s="299"/>
      <c r="H1" s="299"/>
      <c r="I1" s="299"/>
      <c r="J1" s="299"/>
      <c r="K1" s="299"/>
      <c r="L1" s="299"/>
      <c r="M1" s="300"/>
    </row>
    <row r="2" spans="1:13" ht="12.75" customHeight="1" x14ac:dyDescent="0.2">
      <c r="A2" s="10"/>
      <c r="B2" s="8"/>
      <c r="C2" s="102"/>
      <c r="D2" s="102"/>
      <c r="E2" s="301"/>
      <c r="F2" s="302"/>
      <c r="G2" s="302"/>
      <c r="H2" s="302"/>
      <c r="I2" s="302"/>
      <c r="J2" s="302"/>
      <c r="K2" s="302"/>
      <c r="L2" s="302"/>
      <c r="M2" s="303"/>
    </row>
    <row r="3" spans="1:13" ht="13.5" customHeight="1" thickBot="1" x14ac:dyDescent="0.25">
      <c r="A3" s="10"/>
      <c r="B3" s="8"/>
      <c r="C3" s="102"/>
      <c r="D3" s="102"/>
      <c r="E3" s="304"/>
      <c r="F3" s="305"/>
      <c r="G3" s="305"/>
      <c r="H3" s="305"/>
      <c r="I3" s="305"/>
      <c r="J3" s="305"/>
      <c r="K3" s="305"/>
      <c r="L3" s="305"/>
      <c r="M3" s="306"/>
    </row>
    <row r="4" spans="1:13" ht="14.25" thickTop="1" thickBot="1" x14ac:dyDescent="0.25">
      <c r="A4" s="88" t="s">
        <v>67</v>
      </c>
      <c r="C4" s="90"/>
      <c r="D4" s="90"/>
      <c r="E4" s="8"/>
      <c r="F4" s="8"/>
      <c r="G4" s="8"/>
      <c r="H4" s="9"/>
      <c r="I4" s="10"/>
      <c r="J4" s="26"/>
    </row>
    <row r="5" spans="1:13" ht="9.75" customHeight="1" x14ac:dyDescent="0.3">
      <c r="A5" s="367" t="str">
        <f>TempsVéhiculaires!A5</f>
        <v>FC - 038</v>
      </c>
      <c r="B5" s="368"/>
      <c r="K5" s="91"/>
      <c r="L5" s="10"/>
      <c r="M5" s="10"/>
    </row>
    <row r="6" spans="1:13" ht="16.5" thickBot="1" x14ac:dyDescent="0.3">
      <c r="A6" s="369"/>
      <c r="B6" s="370"/>
      <c r="D6" s="371" t="str">
        <f>TempsVéhiculaires!D6</f>
        <v>Boul. de la Concorde / Rue de Callières</v>
      </c>
      <c r="E6" s="371"/>
      <c r="F6" s="371"/>
      <c r="G6" s="371"/>
      <c r="H6" s="371"/>
      <c r="I6" s="371"/>
      <c r="J6" s="371"/>
      <c r="K6" s="371"/>
      <c r="L6" s="371"/>
      <c r="M6" s="371"/>
    </row>
    <row r="7" spans="1:13" ht="12.75" customHeight="1" x14ac:dyDescent="0.2">
      <c r="A7" s="34"/>
      <c r="H7" s="1"/>
      <c r="I7" s="10"/>
      <c r="J7" s="1"/>
      <c r="M7"/>
    </row>
    <row r="8" spans="1:13" s="59" customFormat="1" ht="18.75" x14ac:dyDescent="0.3">
      <c r="A8" s="66" t="s">
        <v>35</v>
      </c>
      <c r="G8" s="94" t="s">
        <v>78</v>
      </c>
      <c r="H8" s="315"/>
      <c r="I8" s="315"/>
      <c r="J8" s="315"/>
      <c r="K8" s="93" t="s">
        <v>69</v>
      </c>
      <c r="L8" s="307"/>
      <c r="M8" s="308"/>
    </row>
    <row r="9" spans="1:13" ht="15" customHeight="1" x14ac:dyDescent="0.25">
      <c r="B9" s="59"/>
      <c r="C9" s="59"/>
      <c r="D9" s="59"/>
      <c r="E9" s="59"/>
      <c r="F9" s="59"/>
      <c r="G9" s="61"/>
      <c r="H9" s="60"/>
      <c r="I9" s="61"/>
      <c r="J9" s="61"/>
      <c r="K9" s="61"/>
      <c r="M9" s="61"/>
    </row>
    <row r="10" spans="1:13" ht="14.25" x14ac:dyDescent="0.2">
      <c r="G10" s="94" t="s">
        <v>77</v>
      </c>
      <c r="H10" s="315"/>
      <c r="I10" s="315"/>
      <c r="J10" s="315"/>
      <c r="K10" s="93" t="s">
        <v>69</v>
      </c>
      <c r="L10" s="307"/>
      <c r="M10" s="308"/>
    </row>
    <row r="11" spans="1:13" x14ac:dyDescent="0.2">
      <c r="A11" s="92" t="s">
        <v>36</v>
      </c>
    </row>
    <row r="12" spans="1:13" x14ac:dyDescent="0.2">
      <c r="A12" s="328" t="s">
        <v>2</v>
      </c>
      <c r="B12" s="319" t="s">
        <v>3</v>
      </c>
      <c r="C12" s="320"/>
      <c r="D12" s="320"/>
      <c r="E12" s="320"/>
      <c r="F12" s="320"/>
      <c r="G12" s="321"/>
      <c r="H12" s="316" t="s">
        <v>156</v>
      </c>
      <c r="I12" s="328" t="s">
        <v>87</v>
      </c>
      <c r="J12" s="316" t="s">
        <v>152</v>
      </c>
      <c r="K12" s="316" t="s">
        <v>153</v>
      </c>
      <c r="L12" s="316" t="s">
        <v>154</v>
      </c>
      <c r="M12" s="316" t="s">
        <v>155</v>
      </c>
    </row>
    <row r="13" spans="1:13" ht="12.75" customHeight="1" x14ac:dyDescent="0.2">
      <c r="A13" s="329"/>
      <c r="B13" s="322"/>
      <c r="C13" s="323"/>
      <c r="D13" s="323"/>
      <c r="E13" s="323"/>
      <c r="F13" s="323"/>
      <c r="G13" s="324"/>
      <c r="H13" s="317"/>
      <c r="I13" s="329"/>
      <c r="J13" s="317"/>
      <c r="K13" s="317"/>
      <c r="L13" s="317"/>
      <c r="M13" s="317"/>
    </row>
    <row r="14" spans="1:13" ht="13.5" thickBot="1" x14ac:dyDescent="0.25">
      <c r="A14" s="330"/>
      <c r="B14" s="325"/>
      <c r="C14" s="326"/>
      <c r="D14" s="326"/>
      <c r="E14" s="326"/>
      <c r="F14" s="326"/>
      <c r="G14" s="327"/>
      <c r="H14" s="318"/>
      <c r="I14" s="330"/>
      <c r="J14" s="318"/>
      <c r="K14" s="318"/>
      <c r="L14" s="318"/>
      <c r="M14" s="318"/>
    </row>
    <row r="15" spans="1:13" ht="12.75" customHeight="1" thickTop="1" x14ac:dyDescent="0.2">
      <c r="A15" s="242"/>
      <c r="B15" s="37"/>
      <c r="C15" s="8"/>
      <c r="D15" s="8"/>
      <c r="E15" s="8"/>
      <c r="F15" s="8"/>
      <c r="G15" s="32"/>
      <c r="H15" s="16"/>
      <c r="I15" s="13"/>
      <c r="J15" s="25"/>
      <c r="K15" s="25"/>
      <c r="L15" s="25"/>
      <c r="M15" s="25"/>
    </row>
    <row r="16" spans="1:13" x14ac:dyDescent="0.2">
      <c r="A16" s="213"/>
      <c r="B16" s="37"/>
      <c r="C16" s="200" t="s">
        <v>157</v>
      </c>
      <c r="D16" s="8"/>
      <c r="F16" s="202" t="s">
        <v>112</v>
      </c>
      <c r="H16" s="16"/>
      <c r="I16" s="13"/>
      <c r="J16" s="25"/>
      <c r="K16" s="25"/>
      <c r="L16" s="25"/>
      <c r="M16" s="25"/>
    </row>
    <row r="17" spans="1:13" x14ac:dyDescent="0.2">
      <c r="A17" s="213"/>
      <c r="B17" s="198"/>
      <c r="C17" s="200" t="s">
        <v>159</v>
      </c>
      <c r="E17" s="8"/>
      <c r="H17" s="16"/>
      <c r="I17" s="13"/>
      <c r="J17" s="25"/>
      <c r="K17" s="25"/>
      <c r="L17" s="25"/>
      <c r="M17" s="25"/>
    </row>
    <row r="18" spans="1:13" ht="12.75" customHeight="1" x14ac:dyDescent="0.2">
      <c r="A18" s="213"/>
      <c r="B18" s="37"/>
      <c r="C18" s="351" t="s">
        <v>187</v>
      </c>
      <c r="D18" s="351"/>
      <c r="E18" s="351"/>
      <c r="F18" s="351"/>
      <c r="G18" s="352"/>
      <c r="H18" s="16"/>
      <c r="I18" s="13"/>
      <c r="J18" s="241" t="s">
        <v>188</v>
      </c>
      <c r="K18" s="25"/>
      <c r="L18" s="25"/>
      <c r="M18" s="25"/>
    </row>
    <row r="19" spans="1:13" ht="12.75" customHeight="1" x14ac:dyDescent="0.2">
      <c r="A19" s="213"/>
      <c r="B19" s="37"/>
      <c r="C19" s="351"/>
      <c r="D19" s="351"/>
      <c r="E19" s="351"/>
      <c r="F19" s="351"/>
      <c r="G19" s="352"/>
      <c r="H19" s="16"/>
      <c r="I19" s="13" t="s">
        <v>44</v>
      </c>
      <c r="J19" s="211">
        <v>15</v>
      </c>
      <c r="K19" s="211">
        <v>30</v>
      </c>
      <c r="L19" s="211">
        <v>15</v>
      </c>
      <c r="M19" s="211">
        <v>30</v>
      </c>
    </row>
    <row r="20" spans="1:13" x14ac:dyDescent="0.2">
      <c r="A20" s="213"/>
      <c r="B20" s="201"/>
      <c r="C20" s="351"/>
      <c r="D20" s="351"/>
      <c r="E20" s="351"/>
      <c r="F20" s="351"/>
      <c r="G20" s="352"/>
      <c r="H20" s="16"/>
      <c r="I20" s="13"/>
      <c r="J20" s="210"/>
      <c r="K20" s="210"/>
      <c r="L20" s="210"/>
      <c r="M20" s="210"/>
    </row>
    <row r="21" spans="1:13" x14ac:dyDescent="0.2">
      <c r="A21" s="213"/>
      <c r="B21" s="201"/>
      <c r="C21" s="351"/>
      <c r="D21" s="351"/>
      <c r="E21" s="351"/>
      <c r="F21" s="351"/>
      <c r="G21" s="352"/>
      <c r="H21" s="16"/>
      <c r="I21" s="13"/>
      <c r="J21" s="25"/>
      <c r="K21" s="25"/>
      <c r="L21" s="25"/>
      <c r="M21" s="25"/>
    </row>
    <row r="22" spans="1:13" x14ac:dyDescent="0.2">
      <c r="A22" s="213"/>
      <c r="B22" s="37"/>
      <c r="C22" s="200" t="s">
        <v>160</v>
      </c>
      <c r="D22" s="8"/>
      <c r="E22" s="8"/>
      <c r="H22" s="16"/>
      <c r="I22" s="13"/>
      <c r="J22" s="25"/>
      <c r="K22" s="25"/>
      <c r="L22" s="25"/>
      <c r="M22" s="25"/>
    </row>
    <row r="23" spans="1:13" ht="66.75" customHeight="1" x14ac:dyDescent="0.2">
      <c r="A23" s="213"/>
      <c r="B23" s="358" t="s">
        <v>199</v>
      </c>
      <c r="C23" s="359"/>
      <c r="D23" s="359"/>
      <c r="E23" s="359"/>
      <c r="F23" s="359"/>
      <c r="G23" s="360"/>
      <c r="H23" s="16"/>
      <c r="I23" s="13"/>
      <c r="J23" s="25"/>
      <c r="K23" s="25"/>
      <c r="L23" s="25"/>
      <c r="M23" s="25"/>
    </row>
    <row r="24" spans="1:13" x14ac:dyDescent="0.2">
      <c r="A24" s="213"/>
      <c r="B24" s="353" t="s">
        <v>167</v>
      </c>
      <c r="C24" s="351"/>
      <c r="D24" s="351"/>
      <c r="E24" s="351"/>
      <c r="F24" s="351"/>
      <c r="G24" s="352"/>
      <c r="H24" s="16"/>
      <c r="I24" s="203" t="s">
        <v>168</v>
      </c>
      <c r="J24" s="231">
        <v>0.67708333333333337</v>
      </c>
      <c r="K24" s="231">
        <v>0.67708333333333337</v>
      </c>
      <c r="L24" s="231">
        <v>0.34375</v>
      </c>
      <c r="M24" s="231">
        <v>0.67708333333333337</v>
      </c>
    </row>
    <row r="25" spans="1:13" x14ac:dyDescent="0.2">
      <c r="A25" s="213"/>
      <c r="B25" s="353"/>
      <c r="C25" s="351"/>
      <c r="D25" s="351"/>
      <c r="E25" s="351"/>
      <c r="F25" s="351"/>
      <c r="G25" s="352"/>
      <c r="H25" s="16"/>
      <c r="I25" s="13"/>
      <c r="J25" s="25"/>
      <c r="K25" s="25"/>
      <c r="L25" s="25"/>
      <c r="M25" s="25"/>
    </row>
    <row r="26" spans="1:13" ht="12.75" customHeight="1" x14ac:dyDescent="0.2">
      <c r="A26" s="213"/>
      <c r="B26" s="198"/>
      <c r="C26" s="8"/>
      <c r="D26" s="8"/>
      <c r="E26" s="8"/>
      <c r="F26" s="8"/>
      <c r="G26" s="32"/>
      <c r="H26" s="16"/>
      <c r="I26" s="13"/>
      <c r="J26" s="25"/>
      <c r="K26" s="25"/>
      <c r="L26" s="25"/>
      <c r="M26" s="25"/>
    </row>
    <row r="27" spans="1:13" ht="14.25" x14ac:dyDescent="0.2">
      <c r="A27" s="243" t="s">
        <v>41</v>
      </c>
      <c r="B27" s="353" t="s">
        <v>158</v>
      </c>
      <c r="C27" s="351"/>
      <c r="D27" s="351"/>
      <c r="E27" s="351"/>
      <c r="F27" s="351"/>
      <c r="G27" s="352"/>
      <c r="H27" s="16"/>
      <c r="I27" s="13" t="s">
        <v>44</v>
      </c>
      <c r="J27" s="121">
        <v>15</v>
      </c>
      <c r="K27" s="121">
        <v>30</v>
      </c>
      <c r="L27" s="121">
        <v>15</v>
      </c>
      <c r="M27" s="121">
        <v>30</v>
      </c>
    </row>
    <row r="28" spans="1:13" ht="14.25" x14ac:dyDescent="0.2">
      <c r="A28" s="243"/>
      <c r="B28" s="353"/>
      <c r="C28" s="351"/>
      <c r="D28" s="351"/>
      <c r="E28" s="351"/>
      <c r="F28" s="351"/>
      <c r="G28" s="352"/>
      <c r="H28" s="16"/>
      <c r="I28" s="13"/>
      <c r="J28" s="25"/>
      <c r="K28" s="25"/>
      <c r="L28" s="25"/>
      <c r="M28" s="25"/>
    </row>
    <row r="29" spans="1:13" ht="14.25" x14ac:dyDescent="0.2">
      <c r="A29" s="243"/>
      <c r="B29" s="230" t="s">
        <v>186</v>
      </c>
      <c r="C29" s="228"/>
      <c r="D29" s="228"/>
      <c r="E29" s="228"/>
      <c r="F29" s="228"/>
      <c r="G29" s="229"/>
      <c r="H29" s="16"/>
      <c r="I29" s="13"/>
      <c r="J29" s="25"/>
      <c r="K29" s="25"/>
      <c r="L29" s="25"/>
      <c r="M29" s="25"/>
    </row>
    <row r="30" spans="1:13" ht="12.75" customHeight="1" x14ac:dyDescent="0.2">
      <c r="A30" s="221"/>
      <c r="B30" s="38"/>
      <c r="C30" s="3"/>
      <c r="D30" s="3"/>
      <c r="E30" s="3"/>
      <c r="F30" s="3"/>
      <c r="G30" s="33"/>
      <c r="H30" s="17"/>
      <c r="I30" s="14"/>
      <c r="J30" s="29"/>
      <c r="K30" s="29"/>
      <c r="L30" s="29"/>
      <c r="M30" s="29"/>
    </row>
    <row r="31" spans="1:13" ht="12.75" customHeight="1" x14ac:dyDescent="0.2">
      <c r="A31" s="220"/>
      <c r="B31" s="8"/>
      <c r="C31" s="8"/>
      <c r="D31" s="8"/>
      <c r="E31" s="8"/>
      <c r="F31" s="8"/>
      <c r="G31" s="8"/>
      <c r="H31" s="16"/>
      <c r="I31" s="13"/>
      <c r="J31" s="25"/>
      <c r="K31" s="25"/>
      <c r="L31" s="25"/>
      <c r="M31" s="25"/>
    </row>
    <row r="32" spans="1:13" ht="14.25" x14ac:dyDescent="0.2">
      <c r="A32" s="220"/>
      <c r="B32" s="353" t="s">
        <v>161</v>
      </c>
      <c r="C32" s="351"/>
      <c r="D32" s="351"/>
      <c r="E32" s="351"/>
      <c r="F32" s="351"/>
      <c r="G32" s="352"/>
      <c r="H32" s="16"/>
      <c r="I32" s="13"/>
      <c r="J32" s="212" t="s">
        <v>144</v>
      </c>
      <c r="K32" s="212" t="s">
        <v>144</v>
      </c>
      <c r="L32" s="212" t="s">
        <v>143</v>
      </c>
      <c r="M32" s="212" t="s">
        <v>144</v>
      </c>
    </row>
    <row r="33" spans="1:15" ht="14.25" x14ac:dyDescent="0.2">
      <c r="A33" s="220"/>
      <c r="B33" s="353"/>
      <c r="C33" s="351"/>
      <c r="D33" s="351"/>
      <c r="E33" s="351"/>
      <c r="F33" s="351"/>
      <c r="G33" s="352"/>
      <c r="H33" s="16"/>
      <c r="I33" s="13"/>
      <c r="J33" s="25"/>
      <c r="K33" s="25"/>
      <c r="L33" s="25"/>
      <c r="M33" s="25"/>
    </row>
    <row r="34" spans="1:15" ht="12.75" customHeight="1" x14ac:dyDescent="0.2">
      <c r="A34" s="220"/>
      <c r="B34" s="152"/>
      <c r="C34" s="152"/>
      <c r="D34" s="152"/>
      <c r="E34" s="152"/>
      <c r="F34" s="152"/>
      <c r="G34" s="152"/>
      <c r="H34" s="16"/>
      <c r="I34" s="13"/>
      <c r="J34" s="25"/>
      <c r="K34" s="25"/>
      <c r="L34" s="25"/>
      <c r="M34" s="25"/>
    </row>
    <row r="35" spans="1:15" ht="14.25" x14ac:dyDescent="0.2">
      <c r="A35" s="220"/>
      <c r="B35" s="354" t="s">
        <v>185</v>
      </c>
      <c r="C35" s="355"/>
      <c r="D35" s="355"/>
      <c r="E35" s="355"/>
      <c r="F35" s="355"/>
      <c r="G35" s="356"/>
      <c r="H35" s="16"/>
      <c r="I35" s="13"/>
      <c r="J35" s="122">
        <v>1</v>
      </c>
      <c r="K35" s="122">
        <v>1</v>
      </c>
      <c r="L35" s="122">
        <v>1</v>
      </c>
      <c r="M35" s="122">
        <v>1</v>
      </c>
      <c r="O35" s="197" t="s">
        <v>163</v>
      </c>
    </row>
    <row r="36" spans="1:15" ht="14.25" x14ac:dyDescent="0.2">
      <c r="A36" s="220"/>
      <c r="B36" s="354" t="s">
        <v>184</v>
      </c>
      <c r="C36" s="355"/>
      <c r="D36" s="355"/>
      <c r="E36" s="355"/>
      <c r="F36" s="355"/>
      <c r="G36" s="356"/>
      <c r="H36" s="16"/>
      <c r="I36" s="13"/>
      <c r="J36" s="122"/>
      <c r="K36" s="122"/>
      <c r="L36" s="122"/>
      <c r="M36" s="122"/>
      <c r="O36" s="197" t="s">
        <v>162</v>
      </c>
    </row>
    <row r="37" spans="1:15" ht="12.75" customHeight="1" x14ac:dyDescent="0.2">
      <c r="A37" s="220"/>
      <c r="H37" s="16"/>
      <c r="I37" s="13"/>
      <c r="J37" s="122"/>
      <c r="K37" s="122"/>
      <c r="L37" s="122"/>
      <c r="M37" s="122"/>
    </row>
    <row r="38" spans="1:15" ht="14.25" x14ac:dyDescent="0.2">
      <c r="A38" s="220" t="s">
        <v>38</v>
      </c>
      <c r="B38" s="197" t="s">
        <v>164</v>
      </c>
      <c r="H38" s="18"/>
      <c r="I38" s="13" t="s">
        <v>71</v>
      </c>
      <c r="J38" s="121">
        <v>100</v>
      </c>
      <c r="K38" s="121">
        <v>100</v>
      </c>
      <c r="L38" s="121">
        <v>100</v>
      </c>
      <c r="M38" s="121">
        <v>100</v>
      </c>
    </row>
    <row r="39" spans="1:15" ht="14.25" x14ac:dyDescent="0.2">
      <c r="A39" s="220"/>
      <c r="B39" s="353" t="s">
        <v>165</v>
      </c>
      <c r="C39" s="357"/>
      <c r="D39" s="357"/>
      <c r="E39" s="357"/>
      <c r="F39" s="357"/>
      <c r="G39" s="352"/>
      <c r="H39" s="16"/>
      <c r="I39" s="13"/>
      <c r="J39" s="122"/>
      <c r="K39" s="122"/>
      <c r="L39" s="122"/>
      <c r="M39" s="122"/>
      <c r="O39" s="197"/>
    </row>
    <row r="40" spans="1:15" ht="14.25" x14ac:dyDescent="0.2">
      <c r="A40" s="220"/>
      <c r="B40" s="353"/>
      <c r="C40" s="357"/>
      <c r="D40" s="357"/>
      <c r="E40" s="357"/>
      <c r="F40" s="357"/>
      <c r="G40" s="352"/>
      <c r="H40" s="16"/>
      <c r="I40" s="13"/>
      <c r="J40" s="122"/>
      <c r="K40" s="122"/>
      <c r="L40" s="122"/>
      <c r="M40" s="122"/>
      <c r="O40" s="197"/>
    </row>
    <row r="41" spans="1:15" ht="14.25" x14ac:dyDescent="0.2">
      <c r="A41" s="220"/>
      <c r="B41" s="353"/>
      <c r="C41" s="357"/>
      <c r="D41" s="357"/>
      <c r="E41" s="357"/>
      <c r="F41" s="357"/>
      <c r="G41" s="352"/>
      <c r="H41" s="16"/>
      <c r="I41" s="13"/>
      <c r="J41" s="122"/>
      <c r="K41" s="122"/>
      <c r="L41" s="122"/>
      <c r="M41" s="122"/>
      <c r="O41" s="197"/>
    </row>
    <row r="42" spans="1:15" ht="14.25" x14ac:dyDescent="0.2">
      <c r="A42" s="220"/>
      <c r="B42" s="353"/>
      <c r="C42" s="357"/>
      <c r="D42" s="357"/>
      <c r="E42" s="357"/>
      <c r="F42" s="357"/>
      <c r="G42" s="352"/>
      <c r="H42" s="16"/>
      <c r="I42" s="13"/>
      <c r="J42" s="122"/>
      <c r="K42" s="122"/>
      <c r="L42" s="122"/>
      <c r="M42" s="122"/>
      <c r="O42" s="197"/>
    </row>
    <row r="43" spans="1:15" ht="14.25" x14ac:dyDescent="0.2">
      <c r="A43" s="220"/>
      <c r="B43" s="353"/>
      <c r="C43" s="357"/>
      <c r="D43" s="357"/>
      <c r="E43" s="357"/>
      <c r="F43" s="357"/>
      <c r="G43" s="352"/>
      <c r="H43" s="16"/>
      <c r="I43" s="13"/>
      <c r="J43" s="122"/>
      <c r="K43" s="122"/>
      <c r="L43" s="122"/>
      <c r="M43" s="122"/>
      <c r="O43" s="197"/>
    </row>
    <row r="44" spans="1:15" ht="12.75" customHeight="1" x14ac:dyDescent="0.2">
      <c r="A44" s="221"/>
      <c r="B44" s="3"/>
      <c r="C44" s="3"/>
      <c r="D44" s="3"/>
      <c r="E44" s="3"/>
      <c r="F44" s="3"/>
      <c r="G44" s="3"/>
      <c r="H44" s="17"/>
      <c r="I44" s="14"/>
      <c r="J44" s="123"/>
      <c r="K44" s="123"/>
      <c r="L44" s="123"/>
      <c r="M44" s="123"/>
    </row>
    <row r="45" spans="1:15" ht="12.75" customHeight="1" x14ac:dyDescent="0.2">
      <c r="A45" s="222"/>
      <c r="H45" s="16"/>
      <c r="I45" s="13"/>
      <c r="J45" s="25"/>
      <c r="K45" s="25"/>
      <c r="L45" s="25"/>
      <c r="M45" s="25"/>
    </row>
    <row r="46" spans="1:15" ht="14.25" x14ac:dyDescent="0.2">
      <c r="A46" s="220" t="s">
        <v>40</v>
      </c>
      <c r="B46" s="199" t="s">
        <v>166</v>
      </c>
      <c r="C46" s="8"/>
      <c r="D46" s="8"/>
      <c r="E46" s="8"/>
      <c r="F46" s="8"/>
      <c r="G46" s="8"/>
      <c r="H46" s="16"/>
      <c r="I46" s="13" t="s">
        <v>86</v>
      </c>
      <c r="J46" s="25">
        <f>1+((J27/3600*J38)+(J27/3600*J38)^0.5)/4</f>
        <v>1.2655409727586424</v>
      </c>
      <c r="K46" s="25">
        <f>1+((K27/3600*K38)+(K27/3600*K38)^0.5)/4</f>
        <v>1.4365510656271525</v>
      </c>
      <c r="L46" s="25">
        <f>1+((L27/3600*L38)+(L27/3600*L38)^0.5)/4</f>
        <v>1.2655409727586424</v>
      </c>
      <c r="M46" s="25">
        <f>1+((M27/3600*M38)+(M27/3600*M38)^0.5)/4</f>
        <v>1.4365510656271525</v>
      </c>
    </row>
    <row r="47" spans="1:15" x14ac:dyDescent="0.2">
      <c r="A47" s="214"/>
      <c r="B47" s="199"/>
      <c r="C47" s="8"/>
      <c r="D47" s="8"/>
      <c r="E47" s="8"/>
      <c r="F47" s="8"/>
      <c r="G47" s="8"/>
      <c r="H47" s="16"/>
      <c r="I47" s="13"/>
      <c r="J47" s="25"/>
      <c r="K47" s="25"/>
      <c r="L47" s="25"/>
      <c r="M47" s="25"/>
    </row>
    <row r="48" spans="1:15" x14ac:dyDescent="0.2">
      <c r="A48" s="214"/>
      <c r="B48" s="199"/>
      <c r="C48" s="8"/>
      <c r="D48" s="8"/>
      <c r="E48" s="8"/>
      <c r="F48" s="8"/>
      <c r="G48" s="8"/>
      <c r="H48" s="16"/>
      <c r="I48" s="13"/>
      <c r="J48" s="25"/>
      <c r="K48" s="25"/>
      <c r="L48" s="25"/>
      <c r="M48" s="25"/>
    </row>
    <row r="49" spans="1:13" x14ac:dyDescent="0.2">
      <c r="A49" s="216"/>
      <c r="B49" s="70"/>
      <c r="C49" s="3"/>
      <c r="D49" s="3"/>
      <c r="E49" s="3"/>
      <c r="F49" s="3"/>
      <c r="G49" s="3"/>
      <c r="H49" s="17"/>
      <c r="I49" s="14"/>
      <c r="J49" s="29"/>
      <c r="K49" s="29"/>
      <c r="L49" s="29"/>
      <c r="M49" s="29"/>
    </row>
    <row r="50" spans="1:13" ht="12.75" customHeight="1" x14ac:dyDescent="0.2">
      <c r="A50" s="213"/>
      <c r="H50" s="16"/>
      <c r="I50" s="13"/>
      <c r="J50" s="25"/>
      <c r="K50" s="25"/>
      <c r="L50" s="25"/>
      <c r="M50" s="25"/>
    </row>
    <row r="51" spans="1:13" ht="14.25" x14ac:dyDescent="0.2">
      <c r="A51" s="220" t="s">
        <v>42</v>
      </c>
      <c r="B51" s="8" t="s">
        <v>169</v>
      </c>
      <c r="C51" s="8"/>
      <c r="D51" s="8"/>
      <c r="E51" s="8"/>
      <c r="F51" s="8"/>
      <c r="G51" s="8"/>
      <c r="H51" s="110">
        <v>5</v>
      </c>
      <c r="I51" s="13" t="s">
        <v>71</v>
      </c>
      <c r="J51" s="25">
        <v>5</v>
      </c>
      <c r="K51" s="25">
        <v>5</v>
      </c>
      <c r="L51" s="25">
        <v>5</v>
      </c>
      <c r="M51" s="25">
        <v>5</v>
      </c>
    </row>
    <row r="52" spans="1:13" ht="12.75" customHeight="1" thickBot="1" x14ac:dyDescent="0.25">
      <c r="A52" s="216"/>
      <c r="B52" s="3"/>
      <c r="C52" s="3"/>
      <c r="D52" s="3"/>
      <c r="E52" s="3"/>
      <c r="F52" s="3"/>
      <c r="G52" s="3"/>
      <c r="H52" s="17"/>
      <c r="I52" s="14"/>
      <c r="J52" s="29"/>
      <c r="K52" s="29"/>
      <c r="L52" s="29"/>
      <c r="M52" s="29"/>
    </row>
    <row r="53" spans="1:13" ht="12.75" customHeight="1" x14ac:dyDescent="0.2">
      <c r="A53" s="218"/>
      <c r="B53" s="41"/>
      <c r="C53" s="41"/>
      <c r="D53" s="41"/>
      <c r="E53" s="41"/>
      <c r="F53" s="41"/>
      <c r="G53" s="42"/>
      <c r="H53" s="43"/>
      <c r="I53" s="44"/>
      <c r="J53" s="124"/>
      <c r="K53" s="124"/>
      <c r="L53" s="124"/>
      <c r="M53" s="259"/>
    </row>
    <row r="54" spans="1:13" ht="15.75" x14ac:dyDescent="0.25">
      <c r="A54" s="215" t="s">
        <v>39</v>
      </c>
      <c r="B54" s="8" t="s">
        <v>172</v>
      </c>
      <c r="C54" s="8"/>
      <c r="D54" s="8"/>
      <c r="E54" s="10"/>
      <c r="F54" s="8"/>
      <c r="G54" s="32"/>
      <c r="H54" s="39"/>
      <c r="I54" s="11" t="s">
        <v>71</v>
      </c>
      <c r="J54" s="25">
        <f>J51+2*(J46-1)</f>
        <v>5.5310819455172844</v>
      </c>
      <c r="K54" s="25">
        <f>K51+2*(K46-1)</f>
        <v>5.8731021312543046</v>
      </c>
      <c r="L54" s="25">
        <f>L51+2*(L46-1)</f>
        <v>5.5310819455172844</v>
      </c>
      <c r="M54" s="262">
        <f>M51+2*(M46-1)</f>
        <v>5.8731021312543046</v>
      </c>
    </row>
    <row r="55" spans="1:13" ht="12.75" customHeight="1" thickBot="1" x14ac:dyDescent="0.25">
      <c r="A55" s="219"/>
      <c r="B55" s="47"/>
      <c r="C55" s="47"/>
      <c r="D55" s="47"/>
      <c r="E55" s="47"/>
      <c r="F55" s="47"/>
      <c r="G55" s="48"/>
      <c r="H55" s="49"/>
      <c r="I55" s="50"/>
      <c r="J55" s="125"/>
      <c r="K55" s="125"/>
      <c r="L55" s="125"/>
      <c r="M55" s="261"/>
    </row>
    <row r="56" spans="1:13" ht="18" customHeight="1" x14ac:dyDescent="0.2">
      <c r="A56" s="217"/>
      <c r="B56" s="8"/>
      <c r="C56" s="8"/>
      <c r="D56" s="8"/>
      <c r="E56" s="8"/>
      <c r="F56" s="8"/>
      <c r="G56" s="8"/>
      <c r="H56" s="9"/>
      <c r="I56" s="10"/>
      <c r="J56" s="26"/>
      <c r="K56" s="26"/>
      <c r="L56" s="26"/>
      <c r="M56" s="26"/>
    </row>
    <row r="57" spans="1:13" x14ac:dyDescent="0.2">
      <c r="A57" s="92" t="s">
        <v>170</v>
      </c>
    </row>
    <row r="58" spans="1:13" x14ac:dyDescent="0.2">
      <c r="A58" s="328" t="s">
        <v>2</v>
      </c>
      <c r="B58" s="319" t="s">
        <v>3</v>
      </c>
      <c r="C58" s="320"/>
      <c r="D58" s="320"/>
      <c r="E58" s="320"/>
      <c r="F58" s="320"/>
      <c r="G58" s="321"/>
      <c r="H58" s="316" t="s">
        <v>156</v>
      </c>
      <c r="I58" s="328" t="s">
        <v>87</v>
      </c>
      <c r="J58" s="316" t="s">
        <v>152</v>
      </c>
      <c r="K58" s="316" t="s">
        <v>153</v>
      </c>
      <c r="L58" s="316" t="s">
        <v>154</v>
      </c>
      <c r="M58" s="316" t="s">
        <v>155</v>
      </c>
    </row>
    <row r="59" spans="1:13" ht="12.75" customHeight="1" x14ac:dyDescent="0.2">
      <c r="A59" s="329"/>
      <c r="B59" s="322"/>
      <c r="C59" s="323"/>
      <c r="D59" s="323"/>
      <c r="E59" s="323"/>
      <c r="F59" s="323"/>
      <c r="G59" s="324"/>
      <c r="H59" s="317"/>
      <c r="I59" s="329"/>
      <c r="J59" s="317"/>
      <c r="K59" s="317"/>
      <c r="L59" s="317"/>
      <c r="M59" s="317"/>
    </row>
    <row r="60" spans="1:13" ht="13.5" thickBot="1" x14ac:dyDescent="0.25">
      <c r="A60" s="330"/>
      <c r="B60" s="325"/>
      <c r="C60" s="326"/>
      <c r="D60" s="326"/>
      <c r="E60" s="326"/>
      <c r="F60" s="326"/>
      <c r="G60" s="327"/>
      <c r="H60" s="318"/>
      <c r="I60" s="330"/>
      <c r="J60" s="318"/>
      <c r="K60" s="318"/>
      <c r="L60" s="318"/>
      <c r="M60" s="318"/>
    </row>
    <row r="61" spans="1:13" ht="12.75" customHeight="1" thickTop="1" x14ac:dyDescent="0.2">
      <c r="A61" s="13"/>
      <c r="H61" s="16"/>
      <c r="I61" s="13"/>
      <c r="J61" s="25"/>
      <c r="K61" s="25"/>
      <c r="L61" s="25"/>
      <c r="M61" s="25"/>
    </row>
    <row r="62" spans="1:13" ht="14.25" x14ac:dyDescent="0.2">
      <c r="A62" s="223" t="s">
        <v>43</v>
      </c>
      <c r="B62" s="8" t="s">
        <v>173</v>
      </c>
      <c r="C62" s="8"/>
      <c r="D62" s="8"/>
      <c r="E62" s="8"/>
      <c r="F62" s="8"/>
      <c r="G62" s="8"/>
      <c r="H62" s="18" t="s">
        <v>6</v>
      </c>
      <c r="I62" s="13" t="s">
        <v>85</v>
      </c>
      <c r="J62" s="126">
        <v>16.600000000000001</v>
      </c>
      <c r="K62" s="126">
        <v>15.4</v>
      </c>
      <c r="L62" s="126">
        <v>25.2</v>
      </c>
      <c r="M62" s="126">
        <v>25.7</v>
      </c>
    </row>
    <row r="63" spans="1:13" ht="12.75" customHeight="1" x14ac:dyDescent="0.2">
      <c r="A63" s="28"/>
      <c r="B63" s="3"/>
      <c r="C63" s="3"/>
      <c r="D63" s="3"/>
      <c r="E63" s="3"/>
      <c r="F63" s="3"/>
      <c r="G63" s="3"/>
      <c r="H63" s="17"/>
      <c r="I63" s="14"/>
      <c r="J63" s="29"/>
      <c r="K63" s="29"/>
      <c r="L63" s="29"/>
      <c r="M63" s="29"/>
    </row>
    <row r="64" spans="1:13" ht="12.75" customHeight="1" x14ac:dyDescent="0.2">
      <c r="A64" s="20"/>
      <c r="B64" s="6"/>
      <c r="C64" s="6"/>
      <c r="D64" s="6"/>
      <c r="E64" s="6"/>
      <c r="F64" s="6"/>
      <c r="G64" s="6"/>
      <c r="H64" s="15"/>
      <c r="I64" s="178"/>
      <c r="J64" s="138"/>
      <c r="K64" s="138"/>
      <c r="L64" s="138"/>
      <c r="M64" s="138"/>
    </row>
    <row r="65" spans="1:13" ht="14.25" x14ac:dyDescent="0.2">
      <c r="A65" s="220" t="s">
        <v>4</v>
      </c>
      <c r="B65" s="8" t="s">
        <v>174</v>
      </c>
      <c r="C65" s="8"/>
      <c r="D65" s="8"/>
      <c r="E65" s="8"/>
      <c r="F65" s="8"/>
      <c r="G65" s="8"/>
      <c r="H65" s="67">
        <v>1.2</v>
      </c>
      <c r="I65" s="13" t="s">
        <v>8</v>
      </c>
      <c r="J65" s="209">
        <v>1</v>
      </c>
      <c r="K65" s="209">
        <v>1</v>
      </c>
      <c r="L65" s="209">
        <v>1</v>
      </c>
      <c r="M65" s="209">
        <v>1</v>
      </c>
    </row>
    <row r="66" spans="1:13" ht="12.75" customHeight="1" x14ac:dyDescent="0.25">
      <c r="A66" s="224"/>
      <c r="B66" s="8"/>
      <c r="C66" s="8"/>
      <c r="D66" s="8"/>
      <c r="E66" s="8"/>
      <c r="F66" s="8"/>
      <c r="G66" s="8"/>
      <c r="H66" s="67"/>
      <c r="I66" s="13"/>
      <c r="J66" s="127"/>
      <c r="K66" s="127"/>
      <c r="L66" s="127"/>
      <c r="M66" s="127"/>
    </row>
    <row r="67" spans="1:13" ht="12.75" customHeight="1" x14ac:dyDescent="0.25">
      <c r="A67" s="224"/>
      <c r="B67" s="376" t="s">
        <v>181</v>
      </c>
      <c r="C67" s="377"/>
      <c r="D67" s="377"/>
      <c r="E67" s="377"/>
      <c r="F67" s="377"/>
      <c r="G67" s="377"/>
      <c r="H67" s="377"/>
      <c r="I67" s="377"/>
      <c r="J67" s="377"/>
      <c r="K67" s="377"/>
      <c r="L67" s="377"/>
      <c r="M67" s="380"/>
    </row>
    <row r="68" spans="1:13" ht="15" x14ac:dyDescent="0.25">
      <c r="A68" s="224"/>
      <c r="B68" s="376"/>
      <c r="C68" s="377"/>
      <c r="D68" s="377"/>
      <c r="E68" s="377"/>
      <c r="F68" s="377"/>
      <c r="G68" s="377"/>
      <c r="H68" s="377"/>
      <c r="I68" s="377"/>
      <c r="J68" s="377"/>
      <c r="K68" s="377"/>
      <c r="L68" s="377"/>
      <c r="M68" s="380"/>
    </row>
    <row r="69" spans="1:13" ht="15" x14ac:dyDescent="0.25">
      <c r="A69" s="224"/>
      <c r="B69" s="376"/>
      <c r="C69" s="377"/>
      <c r="D69" s="377"/>
      <c r="E69" s="377"/>
      <c r="F69" s="377"/>
      <c r="G69" s="377"/>
      <c r="H69" s="377"/>
      <c r="I69" s="377"/>
      <c r="J69" s="377"/>
      <c r="K69" s="377"/>
      <c r="L69" s="377"/>
      <c r="M69" s="380"/>
    </row>
    <row r="70" spans="1:13" ht="15" x14ac:dyDescent="0.25">
      <c r="A70" s="224"/>
      <c r="B70" s="376"/>
      <c r="C70" s="377"/>
      <c r="D70" s="377"/>
      <c r="E70" s="377"/>
      <c r="F70" s="377"/>
      <c r="G70" s="377"/>
      <c r="H70" s="377"/>
      <c r="I70" s="377"/>
      <c r="J70" s="377"/>
      <c r="K70" s="377"/>
      <c r="L70" s="377"/>
      <c r="M70" s="380"/>
    </row>
    <row r="71" spans="1:13" ht="15" x14ac:dyDescent="0.25">
      <c r="A71" s="224"/>
      <c r="B71" s="376"/>
      <c r="C71" s="377"/>
      <c r="D71" s="377"/>
      <c r="E71" s="377"/>
      <c r="F71" s="377"/>
      <c r="G71" s="377"/>
      <c r="H71" s="377"/>
      <c r="I71" s="377"/>
      <c r="J71" s="377"/>
      <c r="K71" s="377"/>
      <c r="L71" s="377"/>
      <c r="M71" s="380"/>
    </row>
    <row r="72" spans="1:13" ht="15" x14ac:dyDescent="0.25">
      <c r="A72" s="224"/>
      <c r="B72" s="376"/>
      <c r="C72" s="377"/>
      <c r="D72" s="377"/>
      <c r="E72" s="377"/>
      <c r="F72" s="377"/>
      <c r="G72" s="377"/>
      <c r="H72" s="377"/>
      <c r="I72" s="377"/>
      <c r="J72" s="377"/>
      <c r="K72" s="377"/>
      <c r="L72" s="377"/>
      <c r="M72" s="380"/>
    </row>
    <row r="73" spans="1:13" ht="15" x14ac:dyDescent="0.25">
      <c r="A73" s="224"/>
      <c r="B73" s="376"/>
      <c r="C73" s="377"/>
      <c r="D73" s="377"/>
      <c r="E73" s="377"/>
      <c r="F73" s="377"/>
      <c r="G73" s="377"/>
      <c r="H73" s="377"/>
      <c r="I73" s="377"/>
      <c r="J73" s="377"/>
      <c r="K73" s="377"/>
      <c r="L73" s="377"/>
      <c r="M73" s="380"/>
    </row>
    <row r="74" spans="1:13" ht="15" x14ac:dyDescent="0.25">
      <c r="A74" s="224"/>
      <c r="B74" s="376"/>
      <c r="C74" s="377"/>
      <c r="D74" s="377"/>
      <c r="E74" s="377"/>
      <c r="F74" s="377"/>
      <c r="G74" s="377"/>
      <c r="H74" s="377"/>
      <c r="I74" s="377"/>
      <c r="J74" s="377"/>
      <c r="K74" s="377"/>
      <c r="L74" s="377"/>
      <c r="M74" s="380"/>
    </row>
    <row r="75" spans="1:13" ht="15" x14ac:dyDescent="0.25">
      <c r="A75" s="224"/>
      <c r="B75" s="376"/>
      <c r="C75" s="377"/>
      <c r="D75" s="377"/>
      <c r="E75" s="377"/>
      <c r="F75" s="377"/>
      <c r="G75" s="377"/>
      <c r="H75" s="377"/>
      <c r="I75" s="377"/>
      <c r="J75" s="377"/>
      <c r="K75" s="377"/>
      <c r="L75" s="377"/>
      <c r="M75" s="380"/>
    </row>
    <row r="76" spans="1:13" ht="15" x14ac:dyDescent="0.25">
      <c r="A76" s="224"/>
      <c r="B76" s="376"/>
      <c r="C76" s="377"/>
      <c r="D76" s="377"/>
      <c r="E76" s="377"/>
      <c r="F76" s="377"/>
      <c r="G76" s="377"/>
      <c r="H76" s="377"/>
      <c r="I76" s="377"/>
      <c r="J76" s="377"/>
      <c r="K76" s="377"/>
      <c r="L76" s="377"/>
      <c r="M76" s="380"/>
    </row>
    <row r="77" spans="1:13" ht="15" x14ac:dyDescent="0.25">
      <c r="A77" s="224"/>
      <c r="B77" s="376"/>
      <c r="C77" s="377"/>
      <c r="D77" s="377"/>
      <c r="E77" s="377"/>
      <c r="F77" s="377"/>
      <c r="G77" s="377"/>
      <c r="H77" s="377"/>
      <c r="I77" s="377"/>
      <c r="J77" s="377"/>
      <c r="K77" s="377"/>
      <c r="L77" s="377"/>
      <c r="M77" s="380"/>
    </row>
    <row r="78" spans="1:13" ht="7.5" customHeight="1" x14ac:dyDescent="0.25">
      <c r="A78" s="224"/>
      <c r="B78" s="204"/>
      <c r="C78" s="205"/>
      <c r="D78" s="205"/>
      <c r="E78" s="205"/>
      <c r="F78" s="205"/>
      <c r="G78" s="205"/>
      <c r="H78" s="9"/>
      <c r="I78" s="10"/>
      <c r="J78" s="206"/>
      <c r="K78" s="206"/>
      <c r="L78" s="206"/>
      <c r="M78" s="207"/>
    </row>
    <row r="79" spans="1:13" ht="17.25" customHeight="1" x14ac:dyDescent="0.25">
      <c r="A79" s="224"/>
      <c r="B79" s="376" t="s">
        <v>175</v>
      </c>
      <c r="C79" s="377"/>
      <c r="D79" s="377"/>
      <c r="E79" s="377"/>
      <c r="F79" s="378"/>
      <c r="G79" s="378"/>
      <c r="H79" s="378"/>
      <c r="I79" s="378"/>
      <c r="J79" s="378"/>
      <c r="K79" s="378"/>
      <c r="L79" s="378"/>
      <c r="M79" s="379"/>
    </row>
    <row r="80" spans="1:13" ht="15" x14ac:dyDescent="0.25">
      <c r="A80" s="224"/>
      <c r="B80" s="361" t="s">
        <v>200</v>
      </c>
      <c r="C80" s="362"/>
      <c r="D80" s="362"/>
      <c r="E80" s="362"/>
      <c r="F80" s="362"/>
      <c r="G80" s="362"/>
      <c r="H80" s="362"/>
      <c r="I80" s="362"/>
      <c r="J80" s="362"/>
      <c r="K80" s="362"/>
      <c r="L80" s="362"/>
      <c r="M80" s="363"/>
    </row>
    <row r="81" spans="1:13" ht="15" x14ac:dyDescent="0.25">
      <c r="A81" s="224"/>
      <c r="B81" s="358"/>
      <c r="C81" s="359"/>
      <c r="D81" s="359"/>
      <c r="E81" s="359"/>
      <c r="F81" s="359"/>
      <c r="G81" s="359"/>
      <c r="H81" s="359"/>
      <c r="I81" s="359"/>
      <c r="J81" s="359"/>
      <c r="K81" s="359"/>
      <c r="L81" s="359"/>
      <c r="M81" s="360"/>
    </row>
    <row r="82" spans="1:13" ht="15" x14ac:dyDescent="0.25">
      <c r="A82" s="225"/>
      <c r="B82" s="364"/>
      <c r="C82" s="365"/>
      <c r="D82" s="365"/>
      <c r="E82" s="365"/>
      <c r="F82" s="365"/>
      <c r="G82" s="365"/>
      <c r="H82" s="365"/>
      <c r="I82" s="365"/>
      <c r="J82" s="365"/>
      <c r="K82" s="365"/>
      <c r="L82" s="365"/>
      <c r="M82" s="366"/>
    </row>
    <row r="83" spans="1:13" ht="12.75" customHeight="1" x14ac:dyDescent="0.2">
      <c r="A83" s="257"/>
      <c r="B83" s="6"/>
      <c r="C83" s="6"/>
      <c r="D83" s="6"/>
      <c r="E83" s="6"/>
      <c r="F83" s="6"/>
      <c r="G83" s="6"/>
      <c r="H83" s="15"/>
      <c r="I83" s="178"/>
      <c r="J83" s="21"/>
      <c r="K83" s="21"/>
      <c r="L83" s="21"/>
      <c r="M83" s="21"/>
    </row>
    <row r="84" spans="1:13" ht="14.25" x14ac:dyDescent="0.2">
      <c r="A84" s="220" t="s">
        <v>50</v>
      </c>
      <c r="B84" s="8" t="s">
        <v>176</v>
      </c>
      <c r="C84" s="8"/>
      <c r="D84" s="8"/>
      <c r="E84" s="8"/>
      <c r="F84" s="8"/>
      <c r="G84" s="8"/>
      <c r="H84" s="67">
        <v>0</v>
      </c>
      <c r="I84" s="13" t="s">
        <v>71</v>
      </c>
      <c r="J84" s="126">
        <v>0</v>
      </c>
      <c r="K84" s="126">
        <v>0</v>
      </c>
      <c r="L84" s="126">
        <v>0</v>
      </c>
      <c r="M84" s="126">
        <v>0</v>
      </c>
    </row>
    <row r="85" spans="1:13" ht="12.75" customHeight="1" x14ac:dyDescent="0.25">
      <c r="A85" s="224"/>
      <c r="B85" s="8"/>
      <c r="C85" s="8"/>
      <c r="D85" s="8"/>
      <c r="E85" s="8"/>
      <c r="F85" s="8"/>
      <c r="G85" s="8"/>
      <c r="H85" s="67"/>
      <c r="I85" s="13"/>
      <c r="J85" s="208"/>
      <c r="K85" s="208"/>
      <c r="L85" s="208"/>
      <c r="M85" s="208"/>
    </row>
    <row r="86" spans="1:13" ht="15" customHeight="1" x14ac:dyDescent="0.25">
      <c r="A86" s="224"/>
      <c r="B86" s="381" t="s">
        <v>182</v>
      </c>
      <c r="C86" s="382"/>
      <c r="D86" s="382"/>
      <c r="E86" s="382"/>
      <c r="F86" s="382"/>
      <c r="G86" s="382"/>
      <c r="H86" s="382"/>
      <c r="I86" s="382"/>
      <c r="J86" s="382"/>
      <c r="K86" s="382"/>
      <c r="L86" s="382"/>
      <c r="M86" s="383"/>
    </row>
    <row r="87" spans="1:13" ht="15" x14ac:dyDescent="0.25">
      <c r="A87" s="224"/>
      <c r="B87" s="381"/>
      <c r="C87" s="382"/>
      <c r="D87" s="382"/>
      <c r="E87" s="382"/>
      <c r="F87" s="382"/>
      <c r="G87" s="382"/>
      <c r="H87" s="382"/>
      <c r="I87" s="382"/>
      <c r="J87" s="382"/>
      <c r="K87" s="382"/>
      <c r="L87" s="382"/>
      <c r="M87" s="383"/>
    </row>
    <row r="88" spans="1:13" ht="15" x14ac:dyDescent="0.25">
      <c r="A88" s="224"/>
      <c r="B88" s="381"/>
      <c r="C88" s="382"/>
      <c r="D88" s="382"/>
      <c r="E88" s="382"/>
      <c r="F88" s="382"/>
      <c r="G88" s="382"/>
      <c r="H88" s="382"/>
      <c r="I88" s="382"/>
      <c r="J88" s="382"/>
      <c r="K88" s="382"/>
      <c r="L88" s="382"/>
      <c r="M88" s="383"/>
    </row>
    <row r="89" spans="1:13" ht="15" x14ac:dyDescent="0.25">
      <c r="A89" s="224"/>
      <c r="B89" s="381"/>
      <c r="C89" s="382"/>
      <c r="D89" s="382"/>
      <c r="E89" s="382"/>
      <c r="F89" s="382"/>
      <c r="G89" s="382"/>
      <c r="H89" s="382"/>
      <c r="I89" s="382"/>
      <c r="J89" s="382"/>
      <c r="K89" s="382"/>
      <c r="L89" s="382"/>
      <c r="M89" s="383"/>
    </row>
    <row r="90" spans="1:13" ht="15" x14ac:dyDescent="0.25">
      <c r="A90" s="224"/>
      <c r="B90" s="381"/>
      <c r="C90" s="382"/>
      <c r="D90" s="382"/>
      <c r="E90" s="382"/>
      <c r="F90" s="382"/>
      <c r="G90" s="382"/>
      <c r="H90" s="382"/>
      <c r="I90" s="382"/>
      <c r="J90" s="382"/>
      <c r="K90" s="382"/>
      <c r="L90" s="382"/>
      <c r="M90" s="383"/>
    </row>
    <row r="91" spans="1:13" ht="15" x14ac:dyDescent="0.25">
      <c r="A91" s="224"/>
      <c r="B91" s="381"/>
      <c r="C91" s="382"/>
      <c r="D91" s="382"/>
      <c r="E91" s="382"/>
      <c r="F91" s="382"/>
      <c r="G91" s="382"/>
      <c r="H91" s="382"/>
      <c r="I91" s="382"/>
      <c r="J91" s="382"/>
      <c r="K91" s="382"/>
      <c r="L91" s="382"/>
      <c r="M91" s="383"/>
    </row>
    <row r="92" spans="1:13" ht="15" x14ac:dyDescent="0.25">
      <c r="A92" s="224"/>
      <c r="B92" s="381"/>
      <c r="C92" s="382"/>
      <c r="D92" s="382"/>
      <c r="E92" s="382"/>
      <c r="F92" s="382"/>
      <c r="G92" s="382"/>
      <c r="H92" s="382"/>
      <c r="I92" s="382"/>
      <c r="J92" s="382"/>
      <c r="K92" s="382"/>
      <c r="L92" s="382"/>
      <c r="M92" s="383"/>
    </row>
    <row r="93" spans="1:13" ht="15" x14ac:dyDescent="0.25">
      <c r="A93" s="224"/>
      <c r="B93" s="381"/>
      <c r="C93" s="382"/>
      <c r="D93" s="382"/>
      <c r="E93" s="382"/>
      <c r="F93" s="382"/>
      <c r="G93" s="382"/>
      <c r="H93" s="382"/>
      <c r="I93" s="382"/>
      <c r="J93" s="382"/>
      <c r="K93" s="382"/>
      <c r="L93" s="382"/>
      <c r="M93" s="383"/>
    </row>
    <row r="94" spans="1:13" ht="15" x14ac:dyDescent="0.25">
      <c r="A94" s="224"/>
      <c r="B94" s="381"/>
      <c r="C94" s="382"/>
      <c r="D94" s="382"/>
      <c r="E94" s="382"/>
      <c r="F94" s="382"/>
      <c r="G94" s="382"/>
      <c r="H94" s="382"/>
      <c r="I94" s="382"/>
      <c r="J94" s="382"/>
      <c r="K94" s="382"/>
      <c r="L94" s="382"/>
      <c r="M94" s="383"/>
    </row>
    <row r="95" spans="1:13" ht="15" x14ac:dyDescent="0.25">
      <c r="A95" s="224"/>
      <c r="B95" s="381"/>
      <c r="C95" s="382"/>
      <c r="D95" s="382"/>
      <c r="E95" s="382"/>
      <c r="F95" s="382"/>
      <c r="G95" s="382"/>
      <c r="H95" s="382"/>
      <c r="I95" s="382"/>
      <c r="J95" s="382"/>
      <c r="K95" s="382"/>
      <c r="L95" s="382"/>
      <c r="M95" s="383"/>
    </row>
    <row r="96" spans="1:13" ht="15" x14ac:dyDescent="0.25">
      <c r="A96" s="224"/>
      <c r="B96" s="381"/>
      <c r="C96" s="382"/>
      <c r="D96" s="382"/>
      <c r="E96" s="382"/>
      <c r="F96" s="382"/>
      <c r="G96" s="382"/>
      <c r="H96" s="382"/>
      <c r="I96" s="382"/>
      <c r="J96" s="382"/>
      <c r="K96" s="382"/>
      <c r="L96" s="382"/>
      <c r="M96" s="383"/>
    </row>
    <row r="97" spans="1:13" ht="15" x14ac:dyDescent="0.25">
      <c r="A97" s="224"/>
      <c r="B97" s="381"/>
      <c r="C97" s="382"/>
      <c r="D97" s="382"/>
      <c r="E97" s="382"/>
      <c r="F97" s="382"/>
      <c r="G97" s="382"/>
      <c r="H97" s="382"/>
      <c r="I97" s="382"/>
      <c r="J97" s="382"/>
      <c r="K97" s="382"/>
      <c r="L97" s="382"/>
      <c r="M97" s="383"/>
    </row>
    <row r="98" spans="1:13" ht="17.25" customHeight="1" x14ac:dyDescent="0.25">
      <c r="A98" s="224"/>
      <c r="B98" s="227" t="s">
        <v>183</v>
      </c>
      <c r="C98" s="226"/>
      <c r="D98" s="226"/>
      <c r="E98" s="226"/>
      <c r="F98" s="226"/>
      <c r="G98" s="378"/>
      <c r="H98" s="378"/>
      <c r="I98" s="378"/>
      <c r="J98" s="378"/>
      <c r="K98" s="378"/>
      <c r="L98" s="378"/>
      <c r="M98" s="379"/>
    </row>
    <row r="99" spans="1:13" ht="15" x14ac:dyDescent="0.25">
      <c r="A99" s="224"/>
      <c r="B99" s="361" t="s">
        <v>201</v>
      </c>
      <c r="C99" s="362"/>
      <c r="D99" s="362"/>
      <c r="E99" s="362"/>
      <c r="F99" s="362"/>
      <c r="G99" s="362"/>
      <c r="H99" s="362"/>
      <c r="I99" s="362"/>
      <c r="J99" s="362"/>
      <c r="K99" s="362"/>
      <c r="L99" s="362"/>
      <c r="M99" s="363"/>
    </row>
    <row r="100" spans="1:13" ht="27" customHeight="1" thickBot="1" x14ac:dyDescent="0.3">
      <c r="A100" s="225"/>
      <c r="B100" s="372"/>
      <c r="C100" s="373"/>
      <c r="D100" s="373"/>
      <c r="E100" s="373"/>
      <c r="F100" s="373"/>
      <c r="G100" s="373"/>
      <c r="H100" s="373"/>
      <c r="I100" s="373"/>
      <c r="J100" s="373"/>
      <c r="K100" s="373"/>
      <c r="L100" s="373"/>
      <c r="M100" s="374"/>
    </row>
    <row r="101" spans="1:13" x14ac:dyDescent="0.2">
      <c r="A101" s="40"/>
      <c r="B101" s="41"/>
      <c r="C101" s="41"/>
      <c r="D101" s="41"/>
      <c r="E101" s="41"/>
      <c r="F101" s="41"/>
      <c r="G101" s="42"/>
      <c r="H101" s="43"/>
      <c r="I101" s="44"/>
      <c r="J101" s="124"/>
      <c r="K101" s="124"/>
      <c r="L101" s="124"/>
      <c r="M101" s="259"/>
    </row>
    <row r="102" spans="1:13" ht="15.75" x14ac:dyDescent="0.25">
      <c r="A102" s="215" t="s">
        <v>37</v>
      </c>
      <c r="B102" s="8" t="s">
        <v>171</v>
      </c>
      <c r="C102" s="8"/>
      <c r="D102" s="8"/>
      <c r="E102" s="10"/>
      <c r="F102" s="8"/>
      <c r="G102" s="32"/>
      <c r="H102" s="68" t="s">
        <v>6</v>
      </c>
      <c r="I102" s="11" t="s">
        <v>71</v>
      </c>
      <c r="J102" s="128">
        <f>IF(J62=0,"---",J62/J65-J84)</f>
        <v>16.600000000000001</v>
      </c>
      <c r="K102" s="128">
        <f>IF(K62=0,"---",K62/K65-K84)</f>
        <v>15.4</v>
      </c>
      <c r="L102" s="128">
        <f>IF(L62=0,"---",L62/L65-L84)</f>
        <v>25.2</v>
      </c>
      <c r="M102" s="260">
        <f>IF(M62=0,"---",M62/M65-M84)</f>
        <v>25.7</v>
      </c>
    </row>
    <row r="103" spans="1:13" ht="13.5" thickBot="1" x14ac:dyDescent="0.25">
      <c r="A103" s="46"/>
      <c r="B103" s="47"/>
      <c r="C103" s="47"/>
      <c r="D103" s="47"/>
      <c r="E103" s="47"/>
      <c r="F103" s="47"/>
      <c r="G103" s="48"/>
      <c r="H103" s="49"/>
      <c r="I103" s="50"/>
      <c r="J103" s="125"/>
      <c r="K103" s="125"/>
      <c r="L103" s="125"/>
      <c r="M103" s="261"/>
    </row>
    <row r="105" spans="1:13" ht="9.75" customHeight="1" x14ac:dyDescent="0.2">
      <c r="A105" s="62"/>
      <c r="B105" s="6"/>
      <c r="C105" s="6"/>
      <c r="D105" s="113"/>
      <c r="E105" s="6"/>
      <c r="F105" s="31"/>
      <c r="G105" s="36"/>
      <c r="H105" s="57"/>
      <c r="I105" s="7"/>
      <c r="J105" s="21"/>
      <c r="K105" s="21"/>
      <c r="L105" s="21"/>
      <c r="M105" s="21"/>
    </row>
    <row r="106" spans="1:13" ht="15.75" x14ac:dyDescent="0.25">
      <c r="A106" s="63"/>
      <c r="B106" s="8"/>
      <c r="C106" s="8"/>
      <c r="D106" s="8"/>
      <c r="E106" s="8"/>
      <c r="F106" s="32"/>
      <c r="G106" s="37"/>
      <c r="H106" s="55" t="s">
        <v>177</v>
      </c>
      <c r="I106" s="11" t="s">
        <v>71</v>
      </c>
      <c r="J106" s="25">
        <f>IF(J62=0,"---",J54+J102)</f>
        <v>22.131081945517288</v>
      </c>
      <c r="K106" s="25">
        <f>IF(K62=0,"---",K54+K102)</f>
        <v>21.273102131254305</v>
      </c>
      <c r="L106" s="25">
        <f>IF(L62=0,"---",L54+L102)</f>
        <v>30.731081945517282</v>
      </c>
      <c r="M106" s="25">
        <f>IF(M62=0,"---",M54+M102)</f>
        <v>31.573102131254302</v>
      </c>
    </row>
    <row r="107" spans="1:13" ht="9.75" customHeight="1" x14ac:dyDescent="0.2">
      <c r="A107" s="232"/>
      <c r="B107" s="8"/>
      <c r="C107" s="8"/>
      <c r="D107" s="8"/>
      <c r="E107" s="234"/>
      <c r="F107" s="32"/>
      <c r="G107" s="38"/>
      <c r="H107" s="58"/>
      <c r="I107" s="12"/>
      <c r="J107" s="29"/>
      <c r="K107" s="29"/>
      <c r="L107" s="29"/>
      <c r="M107" s="29"/>
    </row>
    <row r="108" spans="1:13" ht="11.25" customHeight="1" thickBot="1" x14ac:dyDescent="0.25">
      <c r="A108" s="233"/>
      <c r="B108" s="8"/>
      <c r="C108" s="8"/>
      <c r="D108" s="8"/>
      <c r="E108" s="235"/>
      <c r="F108" s="32"/>
      <c r="H108" s="9"/>
    </row>
    <row r="109" spans="1:13" ht="9.75" customHeight="1" x14ac:dyDescent="0.2">
      <c r="A109" s="233"/>
      <c r="B109" s="8"/>
      <c r="C109" s="8"/>
      <c r="D109" s="8"/>
      <c r="E109" s="235"/>
      <c r="F109" s="8"/>
      <c r="G109" s="263"/>
      <c r="H109" s="264"/>
      <c r="I109" s="44"/>
      <c r="J109" s="124"/>
      <c r="K109" s="124"/>
      <c r="L109" s="124"/>
      <c r="M109" s="259"/>
    </row>
    <row r="110" spans="1:13" ht="15" x14ac:dyDescent="0.2">
      <c r="A110" s="233"/>
      <c r="B110" s="8"/>
      <c r="C110" s="8"/>
      <c r="D110" s="8"/>
      <c r="E110" s="235"/>
      <c r="F110" s="8"/>
      <c r="G110" s="265"/>
      <c r="H110" s="55" t="s">
        <v>117</v>
      </c>
      <c r="I110" s="114" t="s">
        <v>6</v>
      </c>
      <c r="J110" s="129">
        <v>2</v>
      </c>
      <c r="K110" s="129">
        <v>2</v>
      </c>
      <c r="L110" s="129">
        <v>4</v>
      </c>
      <c r="M110" s="266">
        <v>4</v>
      </c>
    </row>
    <row r="111" spans="1:13" ht="9.75" customHeight="1" x14ac:dyDescent="0.2">
      <c r="A111" s="233"/>
      <c r="B111" s="8"/>
      <c r="C111" s="8"/>
      <c r="D111" s="8"/>
      <c r="E111" s="235"/>
      <c r="F111" s="8"/>
      <c r="G111" s="267"/>
      <c r="H111" s="58"/>
      <c r="I111" s="56"/>
      <c r="J111" s="29"/>
      <c r="K111" s="29"/>
      <c r="L111" s="29"/>
      <c r="M111" s="268"/>
    </row>
    <row r="112" spans="1:13" ht="9.75" customHeight="1" x14ac:dyDescent="0.2">
      <c r="A112" s="233"/>
      <c r="B112" s="8"/>
      <c r="C112" s="8"/>
      <c r="D112" s="8"/>
      <c r="E112" s="235"/>
      <c r="F112" s="8"/>
      <c r="G112" s="269"/>
      <c r="H112" s="57"/>
      <c r="I112" s="7"/>
      <c r="J112" s="21"/>
      <c r="K112" s="21"/>
      <c r="L112" s="21"/>
      <c r="M112" s="270"/>
    </row>
    <row r="113" spans="1:13" ht="15.75" x14ac:dyDescent="0.25">
      <c r="A113" s="233"/>
      <c r="B113" s="8"/>
      <c r="C113" s="8"/>
      <c r="D113" s="8"/>
      <c r="E113" s="235"/>
      <c r="F113" s="8"/>
      <c r="G113" s="265"/>
      <c r="H113" s="55" t="s">
        <v>178</v>
      </c>
      <c r="I113" s="11" t="s">
        <v>71</v>
      </c>
      <c r="J113" s="121">
        <v>6</v>
      </c>
      <c r="K113" s="121">
        <v>6</v>
      </c>
      <c r="L113" s="121">
        <v>6</v>
      </c>
      <c r="M113" s="271">
        <v>6</v>
      </c>
    </row>
    <row r="114" spans="1:13" ht="9.75" customHeight="1" x14ac:dyDescent="0.2">
      <c r="A114" s="63"/>
      <c r="B114" s="8"/>
      <c r="C114" s="8"/>
      <c r="D114" s="8"/>
      <c r="E114" s="8"/>
      <c r="F114" s="8"/>
      <c r="G114" s="267"/>
      <c r="H114" s="58"/>
      <c r="I114" s="56"/>
      <c r="J114" s="130"/>
      <c r="K114" s="130"/>
      <c r="L114" s="130"/>
      <c r="M114" s="272"/>
    </row>
    <row r="115" spans="1:13" ht="9.75" customHeight="1" x14ac:dyDescent="0.2">
      <c r="A115" s="63"/>
      <c r="B115" s="8"/>
      <c r="C115" s="8"/>
      <c r="D115" s="8"/>
      <c r="E115" s="8"/>
      <c r="F115" s="8"/>
      <c r="G115" s="269"/>
      <c r="H115" s="57"/>
      <c r="I115" s="7"/>
      <c r="J115" s="131"/>
      <c r="K115" s="131"/>
      <c r="L115" s="131"/>
      <c r="M115" s="273"/>
    </row>
    <row r="116" spans="1:13" ht="15.75" x14ac:dyDescent="0.25">
      <c r="A116" s="63"/>
      <c r="B116" s="8"/>
      <c r="C116" s="8"/>
      <c r="D116" s="8"/>
      <c r="E116" s="8"/>
      <c r="F116" s="8"/>
      <c r="G116" s="265"/>
      <c r="H116" s="55" t="s">
        <v>179</v>
      </c>
      <c r="I116" s="11" t="s">
        <v>71</v>
      </c>
      <c r="J116" s="121">
        <v>17</v>
      </c>
      <c r="K116" s="121">
        <v>17</v>
      </c>
      <c r="L116" s="121">
        <v>26</v>
      </c>
      <c r="M116" s="271">
        <v>26</v>
      </c>
    </row>
    <row r="117" spans="1:13" ht="9.75" customHeight="1" x14ac:dyDescent="0.2">
      <c r="A117" s="63"/>
      <c r="B117" s="236"/>
      <c r="C117" s="237"/>
      <c r="D117" s="238"/>
      <c r="E117" s="8"/>
      <c r="F117" s="8"/>
      <c r="G117" s="267"/>
      <c r="H117" s="58"/>
      <c r="I117" s="56"/>
      <c r="J117" s="29"/>
      <c r="K117" s="29"/>
      <c r="L117" s="29"/>
      <c r="M117" s="268"/>
    </row>
    <row r="118" spans="1:13" ht="9.75" customHeight="1" x14ac:dyDescent="0.2">
      <c r="A118" s="239"/>
      <c r="B118" s="8"/>
      <c r="C118" s="8"/>
      <c r="D118" s="8"/>
      <c r="E118" s="8"/>
      <c r="F118" s="8"/>
      <c r="G118" s="269"/>
      <c r="H118" s="57"/>
      <c r="I118" s="7"/>
      <c r="J118" s="21"/>
      <c r="K118" s="21"/>
      <c r="L118" s="21"/>
      <c r="M118" s="270"/>
    </row>
    <row r="119" spans="1:13" ht="15.75" x14ac:dyDescent="0.25">
      <c r="A119" s="239"/>
      <c r="B119" s="8"/>
      <c r="C119" s="8"/>
      <c r="D119" s="8"/>
      <c r="E119" s="8"/>
      <c r="F119" s="8"/>
      <c r="G119" s="265"/>
      <c r="H119" s="55" t="s">
        <v>180</v>
      </c>
      <c r="I119" s="11" t="s">
        <v>71</v>
      </c>
      <c r="J119" s="194">
        <f>J113+J116</f>
        <v>23</v>
      </c>
      <c r="K119" s="194">
        <f>K113+K116</f>
        <v>23</v>
      </c>
      <c r="L119" s="194">
        <f>L113+L116</f>
        <v>32</v>
      </c>
      <c r="M119" s="274">
        <f>M113+M116</f>
        <v>32</v>
      </c>
    </row>
    <row r="120" spans="1:13" ht="9.75" customHeight="1" thickBot="1" x14ac:dyDescent="0.25">
      <c r="A120" s="240"/>
      <c r="B120" s="3"/>
      <c r="C120" s="3"/>
      <c r="D120" s="3"/>
      <c r="E120" s="3"/>
      <c r="F120" s="3"/>
      <c r="G120" s="275"/>
      <c r="H120" s="276"/>
      <c r="I120" s="277"/>
      <c r="J120" s="125"/>
      <c r="K120" s="125"/>
      <c r="L120" s="125"/>
      <c r="M120" s="261"/>
    </row>
    <row r="121" spans="1:13" ht="12" customHeight="1" x14ac:dyDescent="0.2"/>
    <row r="122" spans="1:13" ht="18.75" customHeight="1" x14ac:dyDescent="0.2">
      <c r="A122" s="258" t="s">
        <v>88</v>
      </c>
      <c r="B122" s="8"/>
      <c r="C122" s="8"/>
      <c r="D122" s="8"/>
      <c r="E122" s="8"/>
      <c r="F122" s="310"/>
      <c r="G122" s="310"/>
      <c r="H122" s="310"/>
      <c r="I122" s="310"/>
      <c r="J122" s="310"/>
      <c r="K122" s="310"/>
      <c r="L122" s="310"/>
      <c r="M122" s="310"/>
    </row>
    <row r="123" spans="1:13" x14ac:dyDescent="0.2">
      <c r="A123" s="362" t="s">
        <v>204</v>
      </c>
      <c r="B123" s="362"/>
      <c r="C123" s="362"/>
      <c r="D123" s="362"/>
      <c r="E123" s="362"/>
      <c r="F123" s="362"/>
      <c r="G123" s="362"/>
      <c r="H123" s="362"/>
      <c r="I123" s="362"/>
      <c r="J123" s="362"/>
      <c r="K123" s="362"/>
      <c r="L123" s="362"/>
      <c r="M123" s="362"/>
    </row>
    <row r="124" spans="1:13" x14ac:dyDescent="0.2">
      <c r="A124" s="375"/>
      <c r="B124" s="375"/>
      <c r="C124" s="375"/>
      <c r="D124" s="375"/>
      <c r="E124" s="375"/>
      <c r="F124" s="375"/>
      <c r="G124" s="375"/>
      <c r="H124" s="375"/>
      <c r="I124" s="375"/>
      <c r="J124" s="375"/>
      <c r="K124" s="375"/>
      <c r="L124" s="375"/>
      <c r="M124" s="375"/>
    </row>
  </sheetData>
  <mergeCells count="40">
    <mergeCell ref="B99:M100"/>
    <mergeCell ref="A123:M124"/>
    <mergeCell ref="K58:K60"/>
    <mergeCell ref="L58:L60"/>
    <mergeCell ref="M58:M60"/>
    <mergeCell ref="I58:I60"/>
    <mergeCell ref="J58:J60"/>
    <mergeCell ref="B79:E79"/>
    <mergeCell ref="F79:M79"/>
    <mergeCell ref="B67:M77"/>
    <mergeCell ref="F122:M122"/>
    <mergeCell ref="B86:M97"/>
    <mergeCell ref="G98:M98"/>
    <mergeCell ref="A58:A60"/>
    <mergeCell ref="B58:G60"/>
    <mergeCell ref="H58:H60"/>
    <mergeCell ref="B80:M82"/>
    <mergeCell ref="M12:M14"/>
    <mergeCell ref="H12:H14"/>
    <mergeCell ref="E1:M3"/>
    <mergeCell ref="A5:B6"/>
    <mergeCell ref="L8:M8"/>
    <mergeCell ref="L10:M10"/>
    <mergeCell ref="H8:J8"/>
    <mergeCell ref="H10:J10"/>
    <mergeCell ref="D6:M6"/>
    <mergeCell ref="A12:A14"/>
    <mergeCell ref="B12:G14"/>
    <mergeCell ref="I12:I14"/>
    <mergeCell ref="J12:J14"/>
    <mergeCell ref="K12:K14"/>
    <mergeCell ref="L12:L14"/>
    <mergeCell ref="C18:G21"/>
    <mergeCell ref="B27:G28"/>
    <mergeCell ref="B32:G33"/>
    <mergeCell ref="B35:G35"/>
    <mergeCell ref="B39:G43"/>
    <mergeCell ref="B24:G25"/>
    <mergeCell ref="B23:G23"/>
    <mergeCell ref="B36:G36"/>
  </mergeCells>
  <printOptions horizontalCentered="1"/>
  <pageMargins left="0.25" right="0.25" top="0.75" bottom="0.75" header="0.3" footer="0.3"/>
  <pageSetup paperSize="5" scale="50" orientation="portrait" r:id="rId1"/>
  <headerFooter alignWithMargins="0">
    <oddFooter>&amp;L&amp;F\&amp;A&amp;Rpage &amp;P de &amp;N</oddFooter>
  </headerFooter>
  <rowBreaks count="2" manualBreakCount="2">
    <brk id="44" max="12" man="1"/>
    <brk id="82"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Option Button 2">
              <controlPr defaultSize="0" autoFill="0" autoLine="0" autoPict="0">
                <anchor moveWithCells="1">
                  <from>
                    <xdr:col>1</xdr:col>
                    <xdr:colOff>152400</xdr:colOff>
                    <xdr:row>15</xdr:row>
                    <xdr:rowOff>133350</xdr:rowOff>
                  </from>
                  <to>
                    <xdr:col>1</xdr:col>
                    <xdr:colOff>400050</xdr:colOff>
                    <xdr:row>17</xdr:row>
                    <xdr:rowOff>19050</xdr:rowOff>
                  </to>
                </anchor>
              </controlPr>
            </control>
          </mc:Choice>
        </mc:AlternateContent>
        <mc:AlternateContent xmlns:mc="http://schemas.openxmlformats.org/markup-compatibility/2006">
          <mc:Choice Requires="x14">
            <control shapeId="4100" r:id="rId5" name="Option Button 4">
              <controlPr defaultSize="0" autoFill="0" autoLine="0" autoPict="0">
                <anchor moveWithCells="1">
                  <from>
                    <xdr:col>1</xdr:col>
                    <xdr:colOff>152400</xdr:colOff>
                    <xdr:row>16</xdr:row>
                    <xdr:rowOff>133350</xdr:rowOff>
                  </from>
                  <to>
                    <xdr:col>1</xdr:col>
                    <xdr:colOff>400050</xdr:colOff>
                    <xdr:row>18</xdr:row>
                    <xdr:rowOff>19050</xdr:rowOff>
                  </to>
                </anchor>
              </controlPr>
            </control>
          </mc:Choice>
        </mc:AlternateContent>
        <mc:AlternateContent xmlns:mc="http://schemas.openxmlformats.org/markup-compatibility/2006">
          <mc:Choice Requires="x14">
            <control shapeId="4101" r:id="rId6" name="Option Button 5">
              <controlPr defaultSize="0" autoFill="0" autoLine="0" autoPict="0">
                <anchor moveWithCells="1">
                  <from>
                    <xdr:col>1</xdr:col>
                    <xdr:colOff>152400</xdr:colOff>
                    <xdr:row>20</xdr:row>
                    <xdr:rowOff>133350</xdr:rowOff>
                  </from>
                  <to>
                    <xdr:col>1</xdr:col>
                    <xdr:colOff>400050</xdr:colOff>
                    <xdr:row>22</xdr:row>
                    <xdr:rowOff>19050</xdr:rowOff>
                  </to>
                </anchor>
              </controlPr>
            </control>
          </mc:Choice>
        </mc:AlternateContent>
        <mc:AlternateContent xmlns:mc="http://schemas.openxmlformats.org/markup-compatibility/2006">
          <mc:Choice Requires="x14">
            <control shapeId="4102" r:id="rId7" name="Drop Down 6">
              <controlPr defaultSize="0" autoLine="0" autoPict="0">
                <anchor moveWithCells="1">
                  <from>
                    <xdr:col>11</xdr:col>
                    <xdr:colOff>19050</xdr:colOff>
                    <xdr:row>34</xdr:row>
                    <xdr:rowOff>0</xdr:rowOff>
                  </from>
                  <to>
                    <xdr:col>11</xdr:col>
                    <xdr:colOff>781050</xdr:colOff>
                    <xdr:row>35</xdr:row>
                    <xdr:rowOff>0</xdr:rowOff>
                  </to>
                </anchor>
              </controlPr>
            </control>
          </mc:Choice>
        </mc:AlternateContent>
        <mc:AlternateContent xmlns:mc="http://schemas.openxmlformats.org/markup-compatibility/2006">
          <mc:Choice Requires="x14">
            <control shapeId="4103" r:id="rId8" name="Drop Down 7">
              <controlPr defaultSize="0" autoLine="0" autoPict="0">
                <anchor moveWithCells="1">
                  <from>
                    <xdr:col>9</xdr:col>
                    <xdr:colOff>19050</xdr:colOff>
                    <xdr:row>34</xdr:row>
                    <xdr:rowOff>0</xdr:rowOff>
                  </from>
                  <to>
                    <xdr:col>9</xdr:col>
                    <xdr:colOff>781050</xdr:colOff>
                    <xdr:row>35</xdr:row>
                    <xdr:rowOff>0</xdr:rowOff>
                  </to>
                </anchor>
              </controlPr>
            </control>
          </mc:Choice>
        </mc:AlternateContent>
        <mc:AlternateContent xmlns:mc="http://schemas.openxmlformats.org/markup-compatibility/2006">
          <mc:Choice Requires="x14">
            <control shapeId="4104" r:id="rId9" name="Drop Down 8">
              <controlPr defaultSize="0" autoLine="0" autoPict="0">
                <anchor moveWithCells="1">
                  <from>
                    <xdr:col>10</xdr:col>
                    <xdr:colOff>19050</xdr:colOff>
                    <xdr:row>34</xdr:row>
                    <xdr:rowOff>0</xdr:rowOff>
                  </from>
                  <to>
                    <xdr:col>10</xdr:col>
                    <xdr:colOff>781050</xdr:colOff>
                    <xdr:row>35</xdr:row>
                    <xdr:rowOff>0</xdr:rowOff>
                  </to>
                </anchor>
              </controlPr>
            </control>
          </mc:Choice>
        </mc:AlternateContent>
        <mc:AlternateContent xmlns:mc="http://schemas.openxmlformats.org/markup-compatibility/2006">
          <mc:Choice Requires="x14">
            <control shapeId="4105" r:id="rId10" name="Drop Down 9">
              <controlPr defaultSize="0" autoLine="0" autoPict="0">
                <anchor moveWithCells="1">
                  <from>
                    <xdr:col>12</xdr:col>
                    <xdr:colOff>19050</xdr:colOff>
                    <xdr:row>34</xdr:row>
                    <xdr:rowOff>0</xdr:rowOff>
                  </from>
                  <to>
                    <xdr:col>12</xdr:col>
                    <xdr:colOff>781050</xdr:colOff>
                    <xdr:row>35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Lisez-moi</vt:lpstr>
      <vt:lpstr>TempsVéhiculaires</vt:lpstr>
      <vt:lpstr>TempsPiétons</vt:lpstr>
      <vt:lpstr>TempsPiétons!Impression_des_titres</vt:lpstr>
      <vt:lpstr>TempsVéhiculaires!Impression_des_titres</vt:lpstr>
      <vt:lpstr>TempsPiétons!Zone_d_impression</vt:lpstr>
      <vt:lpstr>TempsVéhiculaires!Zone_d_impression</vt:lpstr>
    </vt:vector>
  </TitlesOfParts>
  <Company>VdeM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VdeM</dc:creator>
  <cp:lastModifiedBy>Gil da Rocha, Claudia</cp:lastModifiedBy>
  <cp:lastPrinted>2020-06-25T19:59:53Z</cp:lastPrinted>
  <dcterms:created xsi:type="dcterms:W3CDTF">2002-07-23T19:07:04Z</dcterms:created>
  <dcterms:modified xsi:type="dcterms:W3CDTF">2024-03-20T18:32:45Z</dcterms:modified>
</cp:coreProperties>
</file>